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5" sheetId="1" r:id="rId3"/>
    <sheet state="hidden" name="4" sheetId="2" r:id="rId4"/>
    <sheet state="visible" name="Fator R(Custo) - Melhor Tributa" sheetId="3" r:id="rId5"/>
    <sheet state="hidden" name="1" sheetId="4" r:id="rId6"/>
    <sheet state="hidden" name="2" sheetId="5" r:id="rId7"/>
    <sheet state="hidden" name="3" sheetId="6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3">
      <text>
        <t xml:space="preserve">Insira aqui o valor médio que você fatura todos os meses. Você pode considerar a soma das notas fiscais emitidas.</t>
      </text>
    </comment>
  </commentList>
</comments>
</file>

<file path=xl/sharedStrings.xml><?xml version="1.0" encoding="utf-8"?>
<sst xmlns="http://schemas.openxmlformats.org/spreadsheetml/2006/main" count="191" uniqueCount="70">
  <si>
    <t>Anexo</t>
  </si>
  <si>
    <t>ANEXO 3</t>
  </si>
  <si>
    <t xml:space="preserve">Aliquota nominal </t>
  </si>
  <si>
    <t>PAD</t>
  </si>
  <si>
    <t>Anexo 3</t>
  </si>
  <si>
    <t>ANEXO 4</t>
  </si>
  <si>
    <t>ANEXO 5</t>
  </si>
  <si>
    <t>Anexo 4</t>
  </si>
  <si>
    <t>Anexo 5</t>
  </si>
  <si>
    <t>Informar aqui ...</t>
  </si>
  <si>
    <t>ANEXO</t>
  </si>
  <si>
    <t xml:space="preserve">VALOR A RECOLHER </t>
  </si>
  <si>
    <t xml:space="preserve">Faturamento anual </t>
  </si>
  <si>
    <t xml:space="preserve">Mensal </t>
  </si>
  <si>
    <t>Faturamento Mensal</t>
  </si>
  <si>
    <t>Simples Nacional - Fator R Superior 28%</t>
  </si>
  <si>
    <t>Faturamento Medio Anual</t>
  </si>
  <si>
    <t>Simples Nacional - Sem utilizar o Fator R</t>
  </si>
  <si>
    <t xml:space="preserve">Preencher apenas esta informação → </t>
  </si>
  <si>
    <t>CÁLCULO DE PRÓ-LABORE</t>
  </si>
  <si>
    <t>BASE IRRF</t>
  </si>
  <si>
    <t>Faturamento médio mensal</t>
  </si>
  <si>
    <t>Faturamento</t>
  </si>
  <si>
    <t>Mês</t>
  </si>
  <si>
    <t>Folha De Pagamento</t>
  </si>
  <si>
    <t>Fator R</t>
  </si>
  <si>
    <t>Anexo Tributado</t>
  </si>
  <si>
    <t>Anexo Correto</t>
  </si>
  <si>
    <t>Imposto Correto</t>
  </si>
  <si>
    <t>Imposto Declarado</t>
  </si>
  <si>
    <t xml:space="preserve">Pró-Labore </t>
  </si>
  <si>
    <t>Diferença</t>
  </si>
  <si>
    <t xml:space="preserve">&lt;&lt;&lt;&lt;&lt;&lt;&lt;&lt;  INSIRA SOMENTE O SALÁRIO </t>
  </si>
  <si>
    <t>R$ -</t>
  </si>
  <si>
    <t>-</t>
  </si>
  <si>
    <t>INSS</t>
  </si>
  <si>
    <t>Usando Fator R  (Pró-labore de 28%)</t>
  </si>
  <si>
    <t>Sem utilizar o Fator R</t>
  </si>
  <si>
    <t>Lucro Presumido</t>
  </si>
  <si>
    <t>IRRF</t>
  </si>
  <si>
    <t>Anexo 3 (DAS)</t>
  </si>
  <si>
    <t>Anexo 5 (DAS)</t>
  </si>
  <si>
    <t>Anexo 3 - Variavel</t>
  </si>
  <si>
    <t>Presunção LP</t>
  </si>
  <si>
    <t>Pro-labore (28%)</t>
  </si>
  <si>
    <t>Anexo 5 - Variavel</t>
  </si>
  <si>
    <t>Pro-labore</t>
  </si>
  <si>
    <t>Líquido a receber</t>
  </si>
  <si>
    <t>Não se Aplica Fator R</t>
  </si>
  <si>
    <t>Resumo dos Impostos nesta categoria</t>
  </si>
  <si>
    <t>Resumo dos Impostos</t>
  </si>
  <si>
    <t>DAS</t>
  </si>
  <si>
    <t xml:space="preserve">PIS </t>
  </si>
  <si>
    <t>Total de Impostos Pagamento:</t>
  </si>
  <si>
    <t>Os impostos do Lucro Presumido em regra geral são esses os percentuais, mas pode ter alteração por isso o idela é verificar a atividade da empresa e incluir os percentuais.</t>
  </si>
  <si>
    <t xml:space="preserve">COFINS </t>
  </si>
  <si>
    <t>Total</t>
  </si>
  <si>
    <t>Aliquota IRRF(Custo)</t>
  </si>
  <si>
    <t xml:space="preserve">I R P J </t>
  </si>
  <si>
    <t>BASE INSS</t>
  </si>
  <si>
    <t xml:space="preserve">CSLL </t>
  </si>
  <si>
    <t>Alíquota Total Custo</t>
  </si>
  <si>
    <t xml:space="preserve">ISS </t>
  </si>
  <si>
    <t>Alíquota Custo</t>
  </si>
  <si>
    <t>CALCULO DE PRÓLABORE</t>
  </si>
  <si>
    <t>Folha de pagamento total</t>
  </si>
  <si>
    <t xml:space="preserve">&lt;&lt;&lt;&lt;&lt;&lt;&lt;&lt;INSIRA O SALÁRIO </t>
  </si>
  <si>
    <t xml:space="preserve">Atenção pra não mexer nos outros campos e formulas, só informar o valor do Salário </t>
  </si>
  <si>
    <t>Impostos</t>
  </si>
  <si>
    <t>Total de imposto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</si>
</sst>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_-&quot;R$&quot;* #,##0.00_-;\-&quot;R$&quot;* #,##0.00_-;_-&quot;R$&quot;* &quot;-&quot;??_-;_-@"/>
    <numFmt numFmtId="165" formatCode="_-&quot;R$&quot;\ * #,##0.00_-;\-&quot;R$&quot;\ * #,##0.00_-;_-&quot;R$&quot;\ * &quot;-&quot;??_-;_-@"/>
    <numFmt numFmtId="166" formatCode="0.0%"/>
    <numFmt numFmtId="167" formatCode="[$R$]#,##0.00"/>
    <numFmt numFmtId="168" formatCode="mmm/d"/>
    <numFmt numFmtId="169" formatCode="[$R$ -416]#,##0.00"/>
    <numFmt numFmtId="170" formatCode="&quot;R$&quot;#,##0.00"/>
    <numFmt numFmtId="171" formatCode="mm/yyyy"/>
  </numFmts>
  <fonts count="18">
    <font>
      <sz val="11.0"/>
      <color rgb="FF000000"/>
      <name val="Calibri"/>
    </font>
    <font>
      <color rgb="FFFFFFFF"/>
    </font>
    <font/>
    <font>
      <sz val="11.0"/>
      <color rgb="FFFFFFFF"/>
      <name val="Calibri"/>
    </font>
    <font>
      <b/>
    </font>
    <font>
      <b/>
      <color rgb="FFFFFFFF"/>
    </font>
    <font>
      <sz val="12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Times New Roman"/>
    </font>
    <font>
      <sz val="11.0"/>
      <color rgb="FF333333"/>
      <name val="Arial"/>
    </font>
    <font>
      <name val="Arial"/>
    </font>
    <font>
      <sz val="12.0"/>
    </font>
    <font>
      <b/>
      <sz val="11.0"/>
      <color rgb="FFFFFFFF"/>
      <name val="Calibri"/>
    </font>
    <font>
      <sz val="11.0"/>
      <name val="Calibri"/>
    </font>
    <font>
      <sz val="11.0"/>
      <color rgb="FF333333"/>
      <name val="System-ui"/>
    </font>
    <font>
      <b/>
      <sz val="11.0"/>
      <color rgb="FF333333"/>
      <name val="Arial"/>
    </font>
    <font>
      <b/>
      <color rgb="FFFF0000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2868"/>
        <bgColor rgb="FF002868"/>
      </patternFill>
    </fill>
    <fill>
      <patternFill patternType="solid">
        <fgColor rgb="FFEFEFEF"/>
        <bgColor rgb="FFEFEFEF"/>
      </patternFill>
    </fill>
    <fill>
      <patternFill patternType="solid">
        <fgColor rgb="FFBFBFBF"/>
        <bgColor rgb="FFBFBFBF"/>
      </patternFill>
    </fill>
    <fill>
      <patternFill patternType="solid">
        <fgColor rgb="FF70AD47"/>
        <bgColor rgb="FF70AD47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</fills>
  <borders count="24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bottom/>
    </border>
    <border>
      <right/>
    </border>
    <border>
      <right/>
      <bottom/>
    </border>
  </borders>
  <cellStyleXfs count="1">
    <xf borderId="0" fillId="0" fontId="0" numFmtId="0" applyAlignment="1" applyFont="1"/>
  </cellStyleXfs>
  <cellXfs count="20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readingOrder="0"/>
    </xf>
    <xf borderId="0" fillId="0" fontId="0" numFmtId="164" xfId="0" applyFont="1" applyNumberFormat="1"/>
    <xf borderId="0" fillId="0" fontId="0" numFmtId="10" xfId="0" applyFont="1" applyNumberFormat="1"/>
    <xf borderId="0" fillId="2" fontId="3" numFmtId="10" xfId="0" applyFont="1" applyNumberFormat="1"/>
    <xf borderId="0" fillId="0" fontId="0" numFmtId="9" xfId="0" applyFont="1" applyNumberFormat="1"/>
    <xf borderId="0" fillId="0" fontId="0" numFmtId="0" xfId="0" applyAlignment="1" applyFont="1">
      <alignment horizontal="center"/>
    </xf>
    <xf borderId="1" fillId="0" fontId="0" numFmtId="0" xfId="0" applyBorder="1" applyFont="1"/>
    <xf borderId="0" fillId="0" fontId="0" numFmtId="0" xfId="0" applyFont="1"/>
    <xf borderId="1" fillId="0" fontId="0" numFmtId="164" xfId="0" applyAlignment="1" applyBorder="1" applyFont="1" applyNumberFormat="1">
      <alignment readingOrder="0"/>
    </xf>
    <xf borderId="0" fillId="0" fontId="2" numFmtId="0" xfId="0" applyAlignment="1" applyFont="1">
      <alignment horizontal="center"/>
    </xf>
    <xf borderId="2" fillId="3" fontId="0" numFmtId="0" xfId="0" applyAlignment="1" applyBorder="1" applyFill="1" applyFont="1">
      <alignment horizontal="center"/>
    </xf>
    <xf borderId="0" fillId="2" fontId="2" numFmtId="0" xfId="0" applyFont="1"/>
    <xf borderId="0" fillId="2" fontId="2" numFmtId="0" xfId="0" applyAlignment="1" applyFont="1">
      <alignment horizontal="center"/>
    </xf>
    <xf borderId="3" fillId="3" fontId="0" numFmtId="164" xfId="0" applyBorder="1" applyFont="1" applyNumberFormat="1"/>
    <xf borderId="0" fillId="2" fontId="4" numFmtId="0" xfId="0" applyAlignment="1" applyFont="1">
      <alignment horizontal="left" readingOrder="0"/>
    </xf>
    <xf borderId="4" fillId="0" fontId="0" numFmtId="0" xfId="0" applyBorder="1" applyFont="1"/>
    <xf borderId="4" fillId="0" fontId="0" numFmtId="164" xfId="0" applyAlignment="1" applyBorder="1" applyFont="1" applyNumberFormat="1">
      <alignment readingOrder="0"/>
    </xf>
    <xf borderId="0" fillId="4" fontId="5" numFmtId="0" xfId="0" applyAlignment="1" applyFill="1" applyFont="1">
      <alignment horizontal="center" readingOrder="0"/>
    </xf>
    <xf borderId="5" fillId="3" fontId="0" numFmtId="0" xfId="0" applyAlignment="1" applyBorder="1" applyFont="1">
      <alignment horizontal="center"/>
    </xf>
    <xf borderId="0" fillId="2" fontId="4" numFmtId="10" xfId="0" applyAlignment="1" applyFont="1" applyNumberFormat="1">
      <alignment horizontal="center"/>
    </xf>
    <xf borderId="6" fillId="3" fontId="0" numFmtId="164" xfId="0" applyBorder="1" applyFont="1" applyNumberFormat="1"/>
    <xf borderId="7" fillId="2" fontId="0" numFmtId="0" xfId="0" applyAlignment="1" applyBorder="1" applyFont="1">
      <alignment readingOrder="0"/>
    </xf>
    <xf borderId="8" fillId="3" fontId="0" numFmtId="0" xfId="0" applyAlignment="1" applyBorder="1" applyFont="1">
      <alignment horizontal="center"/>
    </xf>
    <xf borderId="7" fillId="2" fontId="0" numFmtId="164" xfId="0" applyAlignment="1" applyBorder="1" applyFont="1" applyNumberFormat="1">
      <alignment readingOrder="0"/>
    </xf>
    <xf borderId="0" fillId="0" fontId="6" numFmtId="0" xfId="0" applyAlignment="1" applyFont="1">
      <alignment readingOrder="0"/>
    </xf>
    <xf borderId="0" fillId="2" fontId="3" numFmtId="0" xfId="0" applyAlignment="1" applyFont="1">
      <alignment horizontal="center"/>
    </xf>
    <xf borderId="9" fillId="3" fontId="0" numFmtId="164" xfId="0" applyBorder="1" applyFont="1" applyNumberFormat="1"/>
    <xf borderId="0" fillId="0" fontId="7" numFmtId="0" xfId="0" applyAlignment="1" applyFont="1">
      <alignment horizontal="center" readingOrder="0" shrinkToFit="0" vertical="center" wrapText="1"/>
    </xf>
    <xf borderId="0" fillId="0" fontId="4" numFmtId="0" xfId="0" applyFont="1"/>
    <xf borderId="0" fillId="0" fontId="6" numFmtId="0" xfId="0" applyFont="1"/>
    <xf borderId="0" fillId="0" fontId="6" numFmtId="165" xfId="0" applyFont="1" applyNumberFormat="1"/>
    <xf borderId="0" fillId="0" fontId="4" numFmtId="0" xfId="0" applyAlignment="1" applyFont="1">
      <alignment horizontal="left" readingOrder="0"/>
    </xf>
    <xf borderId="0" fillId="0" fontId="0" numFmtId="0" xfId="0" applyFont="1"/>
    <xf borderId="10" fillId="0" fontId="7" numFmtId="0" xfId="0" applyAlignment="1" applyBorder="1" applyFont="1">
      <alignment horizontal="center" readingOrder="0" shrinkToFit="0" vertical="center" wrapText="1"/>
    </xf>
    <xf borderId="0" fillId="5" fontId="8" numFmtId="0" xfId="0" applyAlignment="1" applyFill="1" applyFont="1">
      <alignment horizontal="center" readingOrder="0"/>
    </xf>
    <xf borderId="11" fillId="0" fontId="2" numFmtId="0" xfId="0" applyBorder="1" applyFont="1"/>
    <xf borderId="12" fillId="0" fontId="8" numFmtId="0" xfId="0" applyBorder="1" applyFont="1"/>
    <xf borderId="13" fillId="2" fontId="0" numFmtId="0" xfId="0" applyAlignment="1" applyBorder="1" applyFont="1">
      <alignment readingOrder="0"/>
    </xf>
    <xf borderId="12" fillId="0" fontId="8" numFmtId="165" xfId="0" applyAlignment="1" applyBorder="1" applyFont="1" applyNumberFormat="1">
      <alignment horizontal="center"/>
    </xf>
    <xf borderId="12" fillId="0" fontId="8" numFmtId="166" xfId="0" applyAlignment="1" applyBorder="1" applyFont="1" applyNumberFormat="1">
      <alignment horizontal="center"/>
    </xf>
    <xf borderId="14" fillId="5" fontId="0" numFmtId="164" xfId="0" applyAlignment="1" applyBorder="1" applyFont="1" applyNumberFormat="1">
      <alignment readingOrder="0"/>
    </xf>
    <xf borderId="12" fillId="0" fontId="8" numFmtId="0" xfId="0" applyAlignment="1" applyBorder="1" applyFont="1">
      <alignment horizontal="center"/>
    </xf>
    <xf borderId="0" fillId="2" fontId="3" numFmtId="164" xfId="0" applyFont="1" applyNumberFormat="1"/>
    <xf borderId="0" fillId="0" fontId="8" numFmtId="0" xfId="0" applyAlignment="1" applyFont="1">
      <alignment readingOrder="0"/>
    </xf>
    <xf borderId="0" fillId="0" fontId="6" numFmtId="165" xfId="0" applyAlignment="1" applyFont="1" applyNumberFormat="1">
      <alignment readingOrder="0"/>
    </xf>
    <xf borderId="15" fillId="2" fontId="7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horizontal="center"/>
    </xf>
    <xf borderId="16" fillId="2" fontId="7" numFmtId="0" xfId="0" applyAlignment="1" applyBorder="1" applyFont="1">
      <alignment horizontal="center" shrinkToFit="0" vertical="bottom" wrapText="1"/>
    </xf>
    <xf borderId="12" fillId="0" fontId="9" numFmtId="165" xfId="0" applyAlignment="1" applyBorder="1" applyFont="1" applyNumberFormat="1">
      <alignment shrinkToFit="0" vertical="center" wrapText="1"/>
    </xf>
    <xf borderId="16" fillId="6" fontId="7" numFmtId="0" xfId="0" applyAlignment="1" applyBorder="1" applyFill="1" applyFont="1">
      <alignment horizontal="center" shrinkToFit="0" vertical="bottom" wrapText="1"/>
    </xf>
    <xf borderId="12" fillId="0" fontId="9" numFmtId="166" xfId="0" applyAlignment="1" applyBorder="1" applyFont="1" applyNumberFormat="1">
      <alignment horizontal="center" shrinkToFit="0" vertical="center" wrapText="1"/>
    </xf>
    <xf borderId="16" fillId="7" fontId="7" numFmtId="0" xfId="0" applyAlignment="1" applyBorder="1" applyFill="1" applyFont="1">
      <alignment horizontal="center" shrinkToFit="0" vertical="bottom" wrapText="1"/>
    </xf>
    <xf borderId="12" fillId="0" fontId="9" numFmtId="0" xfId="0" applyAlignment="1" applyBorder="1" applyFont="1">
      <alignment horizontal="center" shrinkToFit="0" vertical="center" wrapText="1"/>
    </xf>
    <xf borderId="16" fillId="3" fontId="7" numFmtId="0" xfId="0" applyAlignment="1" applyBorder="1" applyFont="1">
      <alignment horizontal="center" shrinkToFit="0" vertical="bottom" wrapText="1"/>
    </xf>
    <xf borderId="0" fillId="8" fontId="6" numFmtId="167" xfId="0" applyAlignment="1" applyFill="1" applyFont="1" applyNumberFormat="1">
      <alignment readingOrder="0"/>
    </xf>
    <xf borderId="16" fillId="9" fontId="7" numFmtId="0" xfId="0" applyAlignment="1" applyBorder="1" applyFill="1" applyFont="1">
      <alignment horizontal="center" shrinkToFit="0" vertical="bottom" wrapText="1"/>
    </xf>
    <xf borderId="0" fillId="8" fontId="8" numFmtId="0" xfId="0" applyAlignment="1" applyFont="1">
      <alignment horizontal="center" readingOrder="0"/>
    </xf>
    <xf borderId="17" fillId="2" fontId="10" numFmtId="168" xfId="0" applyAlignment="1" applyBorder="1" applyFont="1" applyNumberFormat="1">
      <alignment horizontal="center" vertical="top"/>
    </xf>
    <xf borderId="15" fillId="0" fontId="9" numFmtId="165" xfId="0" applyAlignment="1" applyBorder="1" applyFont="1" applyNumberFormat="1">
      <alignment shrinkToFit="0" vertical="center" wrapText="1"/>
    </xf>
    <xf borderId="18" fillId="2" fontId="10" numFmtId="0" xfId="0" applyAlignment="1" applyBorder="1" applyFont="1">
      <alignment horizontal="left" vertical="top"/>
    </xf>
    <xf borderId="15" fillId="0" fontId="9" numFmtId="166" xfId="0" applyAlignment="1" applyBorder="1" applyFont="1" applyNumberFormat="1">
      <alignment horizontal="center" shrinkToFit="0" vertical="center" wrapText="1"/>
    </xf>
    <xf borderId="18" fillId="2" fontId="10" numFmtId="0" xfId="0" applyAlignment="1" applyBorder="1" applyFont="1">
      <alignment vertical="top"/>
    </xf>
    <xf borderId="15" fillId="0" fontId="9" numFmtId="0" xfId="0" applyAlignment="1" applyBorder="1" applyFont="1">
      <alignment horizontal="center" shrinkToFit="0" vertical="center" wrapText="1"/>
    </xf>
    <xf borderId="18" fillId="2" fontId="11" numFmtId="0" xfId="0" applyAlignment="1" applyBorder="1" applyFont="1">
      <alignment vertical="top"/>
    </xf>
    <xf borderId="0" fillId="0" fontId="8" numFmtId="0" xfId="0" applyFont="1"/>
    <xf borderId="18" fillId="6" fontId="11" numFmtId="0" xfId="0" applyAlignment="1" applyBorder="1" applyFont="1">
      <alignment vertical="top"/>
    </xf>
    <xf borderId="18" fillId="7" fontId="11" numFmtId="169" xfId="0" applyAlignment="1" applyBorder="1" applyFont="1" applyNumberFormat="1">
      <alignment vertical="bottom"/>
    </xf>
    <xf borderId="0" fillId="0" fontId="4" numFmtId="0" xfId="0" applyAlignment="1" applyFont="1">
      <alignment horizontal="center" readingOrder="0"/>
    </xf>
    <xf borderId="18" fillId="3" fontId="11" numFmtId="169" xfId="0" applyAlignment="1" applyBorder="1" applyFont="1" applyNumberFormat="1">
      <alignment vertical="bottom"/>
    </xf>
    <xf borderId="18" fillId="9" fontId="11" numFmtId="169" xfId="0" applyAlignment="1" applyBorder="1" applyFont="1" applyNumberFormat="1">
      <alignment vertical="bottom"/>
    </xf>
    <xf borderId="0" fillId="2" fontId="5" numFmtId="0" xfId="0" applyAlignment="1" applyFont="1">
      <alignment horizontal="center" readingOrder="0"/>
    </xf>
    <xf borderId="0" fillId="0" fontId="6" numFmtId="167" xfId="0" applyFont="1" applyNumberFormat="1"/>
    <xf borderId="0" fillId="0" fontId="2" numFmtId="0" xfId="0" applyAlignment="1" applyFont="1">
      <alignment horizontal="left" readingOrder="0"/>
    </xf>
    <xf borderId="15" fillId="0" fontId="9" numFmtId="0" xfId="0" applyAlignment="1" applyBorder="1" applyFont="1">
      <alignment horizontal="center" shrinkToFit="0" vertical="top" wrapText="1"/>
    </xf>
    <xf borderId="18" fillId="2" fontId="10" numFmtId="170" xfId="0" applyAlignment="1" applyBorder="1" applyFont="1" applyNumberFormat="1">
      <alignment horizontal="left" vertical="top"/>
    </xf>
    <xf borderId="0" fillId="0" fontId="0" numFmtId="165" xfId="0" applyAlignment="1" applyFont="1" applyNumberFormat="1">
      <alignment horizontal="right" readingOrder="0" vertical="bottom"/>
    </xf>
    <xf borderId="18" fillId="2" fontId="10" numFmtId="170" xfId="0" applyAlignment="1" applyBorder="1" applyFont="1" applyNumberFormat="1">
      <alignment vertical="top"/>
    </xf>
    <xf borderId="0" fillId="0" fontId="0" numFmtId="165" xfId="0" applyAlignment="1" applyFont="1" applyNumberFormat="1">
      <alignment horizontal="center" readingOrder="0" vertical="bottom"/>
    </xf>
    <xf borderId="0" fillId="2" fontId="6" numFmtId="0" xfId="0" applyFont="1"/>
    <xf borderId="0" fillId="2" fontId="1" numFmtId="0" xfId="0" applyAlignment="1" applyFont="1">
      <alignment horizontal="left" readingOrder="0"/>
    </xf>
    <xf borderId="0" fillId="2" fontId="6" numFmtId="0" xfId="0" applyAlignment="1" applyFont="1">
      <alignment readingOrder="0"/>
    </xf>
    <xf borderId="18" fillId="2" fontId="10" numFmtId="9" xfId="0" applyAlignment="1" applyBorder="1" applyFont="1" applyNumberFormat="1">
      <alignment horizontal="center" vertical="bottom"/>
    </xf>
    <xf borderId="0" fillId="0" fontId="2" numFmtId="10" xfId="0" applyAlignment="1" applyFont="1" applyNumberFormat="1">
      <alignment readingOrder="0"/>
    </xf>
    <xf borderId="18" fillId="6" fontId="11" numFmtId="0" xfId="0" applyAlignment="1" applyBorder="1" applyFont="1">
      <alignment vertical="bottom"/>
    </xf>
    <xf borderId="0" fillId="2" fontId="6" numFmtId="165" xfId="0" applyFont="1" applyNumberFormat="1"/>
    <xf borderId="18" fillId="6" fontId="10" numFmtId="0" xfId="0" applyAlignment="1" applyBorder="1" applyFont="1">
      <alignment vertical="top"/>
    </xf>
    <xf borderId="0" fillId="2" fontId="0" numFmtId="0" xfId="0" applyFont="1"/>
    <xf borderId="18" fillId="7" fontId="0" numFmtId="169" xfId="0" applyAlignment="1" applyBorder="1" applyFont="1" applyNumberFormat="1">
      <alignment horizontal="center" vertical="bottom"/>
    </xf>
    <xf borderId="15" fillId="2" fontId="9" numFmtId="165" xfId="0" applyAlignment="1" applyBorder="1" applyFont="1" applyNumberFormat="1">
      <alignment shrinkToFit="0" vertical="center" wrapText="1"/>
    </xf>
    <xf borderId="18" fillId="3" fontId="0" numFmtId="169" xfId="0" applyAlignment="1" applyBorder="1" applyFont="1" applyNumberFormat="1">
      <alignment horizontal="center" vertical="bottom"/>
    </xf>
    <xf borderId="15" fillId="2" fontId="9" numFmtId="166" xfId="0" applyAlignment="1" applyBorder="1" applyFont="1" applyNumberFormat="1">
      <alignment horizontal="center" shrinkToFit="0" vertical="center" wrapText="1"/>
    </xf>
    <xf borderId="18" fillId="9" fontId="0" numFmtId="169" xfId="0" applyAlignment="1" applyBorder="1" applyFont="1" applyNumberFormat="1">
      <alignment horizontal="center" vertical="bottom"/>
    </xf>
    <xf borderId="15" fillId="2" fontId="9" numFmtId="0" xfId="0" applyAlignment="1" applyBorder="1" applyFont="1">
      <alignment horizontal="center" shrinkToFit="0" vertical="top" wrapText="1"/>
    </xf>
    <xf borderId="0" fillId="2" fontId="1" numFmtId="0" xfId="0" applyAlignment="1" applyFont="1">
      <alignment readingOrder="0"/>
    </xf>
    <xf borderId="18" fillId="6" fontId="10" numFmtId="0" xfId="0" applyAlignment="1" applyBorder="1" applyFont="1">
      <alignment horizontal="center" vertical="top"/>
    </xf>
    <xf borderId="0" fillId="2" fontId="7" numFmtId="4" xfId="0" applyAlignment="1" applyFont="1" applyNumberFormat="1">
      <alignment horizontal="center" readingOrder="0"/>
    </xf>
    <xf borderId="0" fillId="2" fontId="7" numFmtId="0" xfId="0" applyAlignment="1" applyFont="1">
      <alignment horizontal="center" readingOrder="0"/>
    </xf>
    <xf borderId="0" fillId="2" fontId="3" numFmtId="165" xfId="0" applyAlignment="1" applyFont="1" applyNumberFormat="1">
      <alignment horizontal="right" readingOrder="0" vertical="bottom"/>
    </xf>
    <xf borderId="19" fillId="3" fontId="8" numFmtId="0" xfId="0" applyAlignment="1" applyBorder="1" applyFont="1">
      <alignment readingOrder="0"/>
    </xf>
    <xf borderId="18" fillId="2" fontId="10" numFmtId="0" xfId="0" applyAlignment="1" applyBorder="1" applyFont="1">
      <alignment horizontal="center" vertical="top"/>
    </xf>
    <xf borderId="19" fillId="3" fontId="8" numFmtId="167" xfId="0" applyBorder="1" applyFont="1" applyNumberFormat="1"/>
    <xf borderId="0" fillId="0" fontId="7" numFmtId="0" xfId="0" applyAlignment="1" applyFont="1">
      <alignment vertical="bottom"/>
    </xf>
    <xf borderId="0" fillId="2" fontId="0" numFmtId="4" xfId="0" applyAlignment="1" applyFont="1" applyNumberFormat="1">
      <alignment readingOrder="0"/>
    </xf>
    <xf borderId="0" fillId="0" fontId="12" numFmtId="0" xfId="0" applyFont="1"/>
    <xf borderId="0" fillId="0" fontId="12" numFmtId="167" xfId="0" applyFont="1" applyNumberFormat="1"/>
    <xf borderId="0" fillId="2" fontId="13" numFmtId="0" xfId="0" applyAlignment="1" applyFont="1">
      <alignment vertical="bottom"/>
    </xf>
    <xf borderId="0" fillId="2" fontId="8" numFmtId="4" xfId="0" applyAlignment="1" applyFont="1" applyNumberFormat="1">
      <alignment horizontal="center" readingOrder="0"/>
    </xf>
    <xf borderId="0" fillId="2" fontId="0" numFmtId="0" xfId="0" applyAlignment="1" applyFont="1">
      <alignment horizontal="center"/>
    </xf>
    <xf borderId="15" fillId="2" fontId="9" numFmtId="165" xfId="0" applyAlignment="1" applyBorder="1" applyFont="1" applyNumberFormat="1">
      <alignment horizontal="center" readingOrder="0" shrinkToFit="0" vertical="center" wrapText="1"/>
    </xf>
    <xf borderId="0" fillId="0" fontId="4" numFmtId="0" xfId="0" applyAlignment="1" applyFont="1">
      <alignment readingOrder="0"/>
    </xf>
    <xf borderId="15" fillId="2" fontId="9" numFmtId="166" xfId="0" applyAlignment="1" applyBorder="1" applyFont="1" applyNumberFormat="1">
      <alignment horizontal="center" readingOrder="0" shrinkToFit="0" vertical="center" wrapText="1"/>
    </xf>
    <xf borderId="0" fillId="2" fontId="5" numFmtId="0" xfId="0" applyAlignment="1" applyFont="1">
      <alignment readingOrder="0"/>
    </xf>
    <xf borderId="15" fillId="2" fontId="9" numFmtId="0" xfId="0" applyAlignment="1" applyBorder="1" applyFont="1">
      <alignment horizontal="center" readingOrder="0" shrinkToFit="0" vertical="top" wrapText="1"/>
    </xf>
    <xf borderId="0" fillId="0" fontId="2" numFmtId="164" xfId="0" applyFont="1" applyNumberFormat="1"/>
    <xf borderId="0" fillId="2" fontId="6" numFmtId="4" xfId="0" applyAlignment="1" applyFont="1" applyNumberFormat="1">
      <alignment readingOrder="0"/>
    </xf>
    <xf borderId="0" fillId="10" fontId="8" numFmtId="0" xfId="0" applyAlignment="1" applyFill="1" applyFont="1">
      <alignment readingOrder="0"/>
    </xf>
    <xf borderId="0" fillId="2" fontId="1" numFmtId="10" xfId="0" applyAlignment="1" applyFont="1" applyNumberFormat="1">
      <alignment readingOrder="0"/>
    </xf>
    <xf borderId="0" fillId="10" fontId="8" numFmtId="167" xfId="0" applyFont="1" applyNumberFormat="1"/>
    <xf borderId="0" fillId="2" fontId="1" numFmtId="0" xfId="0" applyAlignment="1" applyFont="1">
      <alignment horizontal="center" readingOrder="0" shrinkToFit="0" vertical="center" wrapText="1"/>
    </xf>
    <xf borderId="0" fillId="2" fontId="6" numFmtId="0" xfId="0" applyAlignment="1" applyFont="1">
      <alignment horizontal="center"/>
    </xf>
    <xf borderId="0" fillId="2" fontId="6" numFmtId="9" xfId="0" applyAlignment="1" applyFont="1" applyNumberFormat="1">
      <alignment horizontal="center"/>
    </xf>
    <xf borderId="0" fillId="4" fontId="5" numFmtId="0" xfId="0" applyAlignment="1" applyFont="1">
      <alignment readingOrder="0"/>
    </xf>
    <xf borderId="0" fillId="5" fontId="6" numFmtId="0" xfId="0" applyAlignment="1" applyFont="1">
      <alignment readingOrder="0"/>
    </xf>
    <xf borderId="0" fillId="4" fontId="5" numFmtId="0" xfId="0" applyFont="1"/>
    <xf borderId="0" fillId="5" fontId="6" numFmtId="10" xfId="0" applyFont="1" applyNumberFormat="1"/>
    <xf borderId="0" fillId="4" fontId="5" numFmtId="164" xfId="0" applyFont="1" applyNumberFormat="1"/>
    <xf borderId="0" fillId="2" fontId="6" numFmtId="4" xfId="0" applyFont="1" applyNumberFormat="1"/>
    <xf borderId="12" fillId="0" fontId="8" numFmtId="0" xfId="0" applyAlignment="1" applyBorder="1" applyFont="1">
      <alignment readingOrder="0"/>
    </xf>
    <xf borderId="0" fillId="0" fontId="4" numFmtId="10" xfId="0" applyFont="1" applyNumberFormat="1"/>
    <xf borderId="0" fillId="2" fontId="8" numFmtId="0" xfId="0" applyFont="1"/>
    <xf borderId="0" fillId="0" fontId="6" numFmtId="10" xfId="0" applyFont="1" applyNumberFormat="1"/>
    <xf borderId="0" fillId="2" fontId="5" numFmtId="164" xfId="0" applyFont="1" applyNumberFormat="1"/>
    <xf borderId="15" fillId="2" fontId="9" numFmtId="165" xfId="0" applyAlignment="1" applyBorder="1" applyFont="1" applyNumberFormat="1">
      <alignment horizontal="right" shrinkToFit="0" vertical="bottom" wrapText="1"/>
    </xf>
    <xf borderId="0" fillId="0" fontId="14" numFmtId="0" xfId="0" applyAlignment="1" applyFont="1">
      <alignment vertical="bottom"/>
    </xf>
    <xf borderId="0" fillId="2" fontId="5" numFmtId="10" xfId="0" applyFont="1" applyNumberFormat="1"/>
    <xf borderId="0" fillId="0" fontId="14" numFmtId="165" xfId="0" applyAlignment="1" applyFont="1" applyNumberFormat="1">
      <alignment vertical="bottom"/>
    </xf>
    <xf borderId="16" fillId="2" fontId="9" numFmtId="165" xfId="0" applyAlignment="1" applyBorder="1" applyFont="1" applyNumberFormat="1">
      <alignment horizontal="right" shrinkToFit="0" vertical="bottom" wrapText="1"/>
    </xf>
    <xf borderId="0" fillId="0" fontId="7" numFmtId="0" xfId="0" applyAlignment="1" applyFont="1">
      <alignment horizontal="center" vertical="bottom"/>
    </xf>
    <xf borderId="15" fillId="2" fontId="9" numFmtId="9" xfId="0" applyAlignment="1" applyBorder="1" applyFont="1" applyNumberFormat="1">
      <alignment horizontal="center" shrinkToFit="0" vertical="center" wrapText="1"/>
    </xf>
    <xf borderId="12" fillId="0" fontId="8" numFmtId="0" xfId="0" applyAlignment="1" applyBorder="1" applyFont="1">
      <alignment vertical="bottom"/>
    </xf>
    <xf borderId="0" fillId="2" fontId="9" numFmtId="0" xfId="0" applyAlignment="1" applyFont="1">
      <alignment horizontal="center" shrinkToFit="0" vertical="center" wrapText="1"/>
    </xf>
    <xf borderId="0" fillId="0" fontId="0" numFmtId="3" xfId="0" applyAlignment="1" applyFont="1" applyNumberFormat="1">
      <alignment readingOrder="0"/>
    </xf>
    <xf borderId="12" fillId="0" fontId="8" numFmtId="165" xfId="0" applyAlignment="1" applyBorder="1" applyFont="1" applyNumberFormat="1">
      <alignment horizontal="center" vertical="bottom"/>
    </xf>
    <xf borderId="0" fillId="0" fontId="0" numFmtId="165" xfId="0" applyAlignment="1" applyFont="1" applyNumberFormat="1">
      <alignment readingOrder="0"/>
    </xf>
    <xf borderId="17" fillId="2" fontId="9" numFmtId="165" xfId="0" applyAlignment="1" applyBorder="1" applyFont="1" applyNumberFormat="1">
      <alignment horizontal="right" shrinkToFit="0" vertical="bottom" wrapText="1"/>
    </xf>
    <xf borderId="12" fillId="0" fontId="8" numFmtId="166" xfId="0" applyAlignment="1" applyBorder="1" applyFont="1" applyNumberFormat="1">
      <alignment horizontal="center" vertical="bottom"/>
    </xf>
    <xf borderId="18" fillId="2" fontId="9" numFmtId="165" xfId="0" applyAlignment="1" applyBorder="1" applyFont="1" applyNumberFormat="1">
      <alignment horizontal="right" shrinkToFit="0" vertical="bottom" wrapText="1"/>
    </xf>
    <xf borderId="12" fillId="0" fontId="8" numFmtId="0" xfId="0" applyAlignment="1" applyBorder="1" applyFont="1">
      <alignment horizontal="center" vertical="bottom"/>
    </xf>
    <xf borderId="0" fillId="2" fontId="9" numFmtId="0" xfId="0" applyAlignment="1" applyFont="1">
      <alignment horizontal="center" shrinkToFit="0" vertical="top" wrapText="1"/>
    </xf>
    <xf borderId="0" fillId="0" fontId="0" numFmtId="4" xfId="0" applyAlignment="1" applyFont="1" applyNumberFormat="1">
      <alignment readingOrder="0"/>
    </xf>
    <xf borderId="0" fillId="0" fontId="0" numFmtId="165" xfId="0" applyFont="1" applyNumberFormat="1"/>
    <xf borderId="20" fillId="0" fontId="14" numFmtId="0" xfId="0" applyAlignment="1" applyBorder="1" applyFont="1">
      <alignment vertical="bottom"/>
    </xf>
    <xf borderId="0" fillId="2" fontId="15" numFmtId="0" xfId="0" applyAlignment="1" applyFont="1">
      <alignment readingOrder="0"/>
    </xf>
    <xf borderId="18" fillId="0" fontId="9" numFmtId="165" xfId="0" applyAlignment="1" applyBorder="1" applyFont="1" applyNumberFormat="1">
      <alignment horizontal="right" shrinkToFit="0" wrapText="1"/>
    </xf>
    <xf borderId="0" fillId="0" fontId="7" numFmtId="165" xfId="0" applyFont="1" applyNumberFormat="1"/>
    <xf borderId="18" fillId="11" fontId="9" numFmtId="165" xfId="0" applyAlignment="1" applyBorder="1" applyFill="1" applyFont="1" applyNumberFormat="1">
      <alignment horizontal="center" readingOrder="0" shrinkToFit="0" wrapText="1"/>
    </xf>
    <xf borderId="0" fillId="0" fontId="7" numFmtId="165" xfId="0" applyAlignment="1" applyFont="1" applyNumberFormat="1">
      <alignment readingOrder="0"/>
    </xf>
    <xf borderId="18" fillId="11" fontId="9" numFmtId="166" xfId="0" applyAlignment="1" applyBorder="1" applyFont="1" applyNumberFormat="1">
      <alignment horizontal="center" shrinkToFit="0" wrapText="1"/>
    </xf>
    <xf borderId="0" fillId="2" fontId="15" numFmtId="4" xfId="0" applyAlignment="1" applyFont="1" applyNumberFormat="1">
      <alignment readingOrder="0"/>
    </xf>
    <xf borderId="18" fillId="11" fontId="9" numFmtId="0" xfId="0" applyAlignment="1" applyBorder="1" applyFont="1">
      <alignment horizontal="center" shrinkToFit="0" vertical="top" wrapText="1"/>
    </xf>
    <xf borderId="0" fillId="0" fontId="0" numFmtId="0" xfId="0" applyFont="1"/>
    <xf borderId="0" fillId="2" fontId="0" numFmtId="0" xfId="0" applyAlignment="1" applyFont="1">
      <alignment readingOrder="0"/>
    </xf>
    <xf borderId="0" fillId="2" fontId="16" numFmtId="0" xfId="0" applyAlignment="1" applyFont="1">
      <alignment horizontal="left" readingOrder="0" vertical="bottom"/>
    </xf>
    <xf borderId="0" fillId="0" fontId="17" numFmtId="0" xfId="0" applyAlignment="1" applyFont="1">
      <alignment readingOrder="0"/>
    </xf>
    <xf borderId="0" fillId="0" fontId="0" numFmtId="165" xfId="0" applyAlignment="1" applyFont="1" applyNumberFormat="1">
      <alignment horizontal="right" vertical="bottom"/>
    </xf>
    <xf borderId="0" fillId="2" fontId="0" numFmtId="171" xfId="0" applyAlignment="1" applyFont="1" applyNumberFormat="1">
      <alignment readingOrder="0"/>
    </xf>
    <xf borderId="0" fillId="0" fontId="0" numFmtId="2" xfId="0" applyAlignment="1" applyFont="1" applyNumberFormat="1">
      <alignment readingOrder="0"/>
    </xf>
    <xf borderId="0" fillId="0" fontId="0" numFmtId="171" xfId="0" applyAlignment="1" applyFont="1" applyNumberFormat="1">
      <alignment readingOrder="0"/>
    </xf>
    <xf borderId="0" fillId="0" fontId="0" numFmtId="0" xfId="0" applyAlignment="1" applyFont="1">
      <alignment readingOrder="0"/>
    </xf>
    <xf borderId="21" fillId="0" fontId="7" numFmtId="0" xfId="0" applyAlignment="1" applyBorder="1" applyFont="1">
      <alignment vertical="bottom"/>
    </xf>
    <xf borderId="0" fillId="0" fontId="0" numFmtId="2" xfId="0" applyFont="1" applyNumberFormat="1"/>
    <xf borderId="21" fillId="0" fontId="0" numFmtId="165" xfId="0" applyAlignment="1" applyBorder="1" applyFont="1" applyNumberFormat="1">
      <alignment horizontal="right" vertical="bottom"/>
    </xf>
    <xf borderId="0" fillId="11" fontId="7" numFmtId="4" xfId="0" applyAlignment="1" applyFont="1" applyNumberFormat="1">
      <alignment horizontal="center" vertical="bottom"/>
    </xf>
    <xf borderId="0" fillId="11" fontId="7" numFmtId="0" xfId="0" applyAlignment="1" applyFont="1">
      <alignment horizontal="center" vertical="bottom"/>
    </xf>
    <xf borderId="22" fillId="0" fontId="14" numFmtId="0" xfId="0" applyAlignment="1" applyBorder="1" applyFont="1">
      <alignment vertical="bottom"/>
    </xf>
    <xf borderId="23" fillId="3" fontId="7" numFmtId="0" xfId="0" applyAlignment="1" applyBorder="1" applyFont="1">
      <alignment vertical="bottom"/>
    </xf>
    <xf borderId="23" fillId="3" fontId="7" numFmtId="165" xfId="0" applyAlignment="1" applyBorder="1" applyFont="1" applyNumberFormat="1">
      <alignment horizontal="right" vertical="bottom"/>
    </xf>
    <xf borderId="0" fillId="12" fontId="0" numFmtId="4" xfId="0" applyAlignment="1" applyFill="1" applyFont="1" applyNumberFormat="1">
      <alignment horizontal="right" vertical="bottom"/>
    </xf>
    <xf borderId="0" fillId="12" fontId="0" numFmtId="165" xfId="0" applyAlignment="1" applyFont="1" applyNumberFormat="1">
      <alignment horizontal="right" vertical="bottom"/>
    </xf>
    <xf borderId="0" fillId="10" fontId="7" numFmtId="0" xfId="0" applyAlignment="1" applyFont="1">
      <alignment vertical="bottom"/>
    </xf>
    <xf borderId="0" fillId="10" fontId="7" numFmtId="165" xfId="0" applyAlignment="1" applyFont="1" applyNumberFormat="1">
      <alignment horizontal="right" vertical="bottom"/>
    </xf>
    <xf borderId="0" fillId="11" fontId="14" numFmtId="0" xfId="0" applyAlignment="1" applyFont="1">
      <alignment vertical="bottom"/>
    </xf>
    <xf borderId="20" fillId="11" fontId="14" numFmtId="0" xfId="0" applyAlignment="1" applyBorder="1" applyFont="1">
      <alignment vertical="bottom"/>
    </xf>
    <xf borderId="18" fillId="11" fontId="9" numFmtId="165" xfId="0" applyAlignment="1" applyBorder="1" applyFont="1" applyNumberFormat="1">
      <alignment horizontal="center" shrinkToFit="0" wrapText="1"/>
    </xf>
    <xf borderId="0" fillId="0" fontId="0" numFmtId="10" xfId="0" applyAlignment="1" applyFont="1" applyNumberFormat="1">
      <alignment horizontal="right" vertical="bottom"/>
    </xf>
    <xf borderId="0" fillId="12" fontId="14" numFmtId="0" xfId="0" applyAlignment="1" applyFont="1">
      <alignment vertical="bottom"/>
    </xf>
    <xf borderId="0" fillId="0" fontId="14" numFmtId="10" xfId="0" applyAlignment="1" applyFont="1" applyNumberFormat="1">
      <alignment vertical="bottom"/>
    </xf>
    <xf borderId="0" fillId="11" fontId="14" numFmtId="9" xfId="0" applyAlignment="1" applyFont="1" applyNumberFormat="1">
      <alignment vertical="bottom"/>
    </xf>
    <xf borderId="0" fillId="13" fontId="7" numFmtId="0" xfId="0" applyAlignment="1" applyFill="1" applyFont="1">
      <alignment horizontal="center" vertical="bottom"/>
    </xf>
    <xf borderId="0" fillId="2" fontId="14" numFmtId="165" xfId="0" applyAlignment="1" applyFont="1" applyNumberFormat="1">
      <alignment vertical="bottom"/>
    </xf>
    <xf borderId="12" fillId="12" fontId="8" numFmtId="0" xfId="0" applyAlignment="1" applyBorder="1" applyFont="1">
      <alignment vertical="bottom"/>
    </xf>
    <xf borderId="12" fillId="12" fontId="8" numFmtId="9" xfId="0" applyAlignment="1" applyBorder="1" applyFont="1" applyNumberFormat="1">
      <alignment horizontal="right" vertical="bottom"/>
    </xf>
    <xf borderId="0" fillId="14" fontId="0" numFmtId="4" xfId="0" applyAlignment="1" applyFill="1" applyFont="1" applyNumberFormat="1">
      <alignment horizontal="right" vertical="bottom"/>
    </xf>
    <xf borderId="18" fillId="0" fontId="9" numFmtId="9" xfId="0" applyAlignment="1" applyBorder="1" applyFont="1" applyNumberFormat="1">
      <alignment horizontal="center" shrinkToFit="0" wrapText="1"/>
    </xf>
    <xf borderId="0" fillId="0" fontId="14" numFmtId="0" xfId="0" applyFont="1"/>
    <xf borderId="0" fillId="0" fontId="14" numFmtId="0" xfId="0" applyAlignment="1" applyFont="1">
      <alignment vertical="top"/>
    </xf>
    <xf borderId="0" fillId="2" fontId="14" numFmtId="0" xfId="0" applyAlignment="1" applyFont="1">
      <alignment vertical="bottom"/>
    </xf>
    <xf borderId="0" fillId="2" fontId="14" numFmtId="4" xfId="0" applyAlignment="1" applyFont="1" applyNumberFormat="1">
      <alignment vertical="bottom"/>
    </xf>
    <xf borderId="0" fillId="0" fontId="0" numFmtId="0" xfId="0" applyAlignment="1" applyFont="1">
      <alignment horizontal="right" vertical="bottom"/>
    </xf>
    <xf borderId="0" fillId="0" fontId="0" numFmtId="164" xfId="0" applyAlignment="1" applyFont="1" applyNumberFormat="1">
      <alignment horizontal="right" vertical="bottom"/>
    </xf>
    <xf borderId="0" fillId="0" fontId="14" numFmtId="9" xfId="0" applyAlignment="1" applyFont="1" applyNumberFormat="1">
      <alignment vertical="bottom"/>
    </xf>
    <xf borderId="0" fillId="0" fontId="14" numFmtId="171" xfId="0" applyAlignment="1" applyFont="1" applyNumberFormat="1">
      <alignment vertical="bottom"/>
    </xf>
    <xf borderId="12" fillId="0" fontId="14" numFmtId="0" xfId="0" applyAlignment="1" applyBorder="1" applyFont="1">
      <alignment vertical="bottom"/>
    </xf>
    <xf borderId="0" fillId="0" fontId="14" numFmtId="3" xfId="0" applyAlignment="1" applyFont="1" applyNumberFormat="1">
      <alignment vertical="bottom"/>
    </xf>
    <xf borderId="0" fillId="0" fontId="14" numFmtId="2" xfId="0" applyAlignment="1" applyFont="1" applyNumberFormat="1">
      <alignment vertical="bottom"/>
    </xf>
    <xf borderId="0" fillId="12" fontId="0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6</xdr:row>
      <xdr:rowOff>0</xdr:rowOff>
    </xdr:from>
    <xdr:ext cx="1724025" cy="428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5.43"/>
    <col customWidth="1" min="3" max="3" width="7.14"/>
    <col customWidth="1" min="4" max="4" width="13.86"/>
    <col customWidth="1" min="5" max="26" width="8.71"/>
  </cols>
  <sheetData>
    <row r="1" hidden="1">
      <c r="A1" t="s">
        <v>1</v>
      </c>
    </row>
    <row r="2" hidden="1">
      <c r="A2" s="3">
        <v>0.0</v>
      </c>
      <c r="B2" s="3">
        <v>180000.0</v>
      </c>
      <c r="C2" s="4">
        <v>0.06</v>
      </c>
      <c r="D2" s="3">
        <v>0.0</v>
      </c>
    </row>
    <row r="3" hidden="1">
      <c r="A3" s="3">
        <v>180000.01</v>
      </c>
      <c r="B3" s="3">
        <v>360000.0</v>
      </c>
      <c r="C3" s="4">
        <v>0.112</v>
      </c>
      <c r="D3" s="3">
        <v>9360.0</v>
      </c>
    </row>
    <row r="4" hidden="1">
      <c r="A4" s="3">
        <v>360000.01</v>
      </c>
      <c r="B4" s="3">
        <v>720000.0</v>
      </c>
      <c r="C4" s="4">
        <v>0.135</v>
      </c>
      <c r="D4" s="3">
        <v>17640.0</v>
      </c>
    </row>
    <row r="5" hidden="1">
      <c r="A5" s="3">
        <v>720000.01</v>
      </c>
      <c r="B5" s="3">
        <v>1800000.0</v>
      </c>
      <c r="C5" s="4">
        <v>0.16</v>
      </c>
      <c r="D5" s="3">
        <v>35640.0</v>
      </c>
    </row>
    <row r="6" hidden="1">
      <c r="A6" s="3">
        <v>1800000.01</v>
      </c>
      <c r="B6" s="3">
        <v>3600000.0</v>
      </c>
      <c r="C6" s="4">
        <v>0.21</v>
      </c>
      <c r="D6" s="3">
        <v>125640.0</v>
      </c>
    </row>
    <row r="7" hidden="1">
      <c r="A7" s="3">
        <v>3600000.01</v>
      </c>
      <c r="B7" s="3">
        <v>4800000.0</v>
      </c>
      <c r="C7" s="4">
        <v>0.33</v>
      </c>
      <c r="D7" s="3">
        <v>648000.0</v>
      </c>
    </row>
    <row r="8" hidden="1"/>
    <row r="9" hidden="1"/>
    <row r="10" hidden="1"/>
    <row r="11" hidden="1"/>
    <row r="12" hidden="1"/>
    <row r="13" hidden="1">
      <c r="A13" t="s">
        <v>5</v>
      </c>
    </row>
    <row r="14" hidden="1">
      <c r="A14" s="3">
        <v>0.0</v>
      </c>
      <c r="B14" s="3">
        <v>180000.0</v>
      </c>
      <c r="C14" s="4">
        <v>0.045</v>
      </c>
      <c r="D14" s="3">
        <v>0.0</v>
      </c>
    </row>
    <row r="15" hidden="1">
      <c r="A15" s="3">
        <v>180000.01</v>
      </c>
      <c r="B15" s="3">
        <v>360000.0</v>
      </c>
      <c r="C15" s="4">
        <v>0.09</v>
      </c>
      <c r="D15" s="3">
        <v>8100.0</v>
      </c>
    </row>
    <row r="16" hidden="1">
      <c r="A16" s="3">
        <v>360000.01</v>
      </c>
      <c r="B16" s="3">
        <v>720000.0</v>
      </c>
      <c r="C16" s="4">
        <v>0.102</v>
      </c>
      <c r="D16" s="3">
        <v>12420.0</v>
      </c>
    </row>
    <row r="17" hidden="1">
      <c r="A17" s="3">
        <v>720000.01</v>
      </c>
      <c r="B17" s="3">
        <v>1800000.0</v>
      </c>
      <c r="C17" s="4">
        <v>0.14</v>
      </c>
      <c r="D17" s="3">
        <v>39780.0</v>
      </c>
    </row>
    <row r="18" hidden="1">
      <c r="A18" s="3">
        <v>1800000.01</v>
      </c>
      <c r="B18" s="3">
        <v>3600000.0</v>
      </c>
      <c r="C18" s="4">
        <v>0.22</v>
      </c>
      <c r="D18" s="3">
        <v>183780.0</v>
      </c>
    </row>
    <row r="19" hidden="1">
      <c r="A19" s="3">
        <v>3600000.01</v>
      </c>
      <c r="B19" s="3">
        <v>4800000.0</v>
      </c>
      <c r="C19" s="4">
        <v>0.33</v>
      </c>
      <c r="D19" s="3">
        <v>828000.0</v>
      </c>
    </row>
    <row r="20" hidden="1"/>
    <row r="21" ht="15.75" hidden="1" customHeight="1"/>
    <row r="22" ht="15.75" hidden="1" customHeight="1"/>
    <row r="23" ht="15.75" hidden="1" customHeight="1"/>
    <row r="24" ht="15.75" hidden="1" customHeight="1">
      <c r="A24" t="s">
        <v>6</v>
      </c>
    </row>
    <row r="25" ht="15.75" hidden="1" customHeight="1">
      <c r="A25" s="3">
        <v>0.0</v>
      </c>
      <c r="B25" s="3">
        <v>180000.0</v>
      </c>
      <c r="C25" s="4">
        <v>0.155</v>
      </c>
      <c r="D25" s="3">
        <v>0.0</v>
      </c>
    </row>
    <row r="26" ht="15.75" hidden="1" customHeight="1">
      <c r="A26" s="3">
        <v>180000.01</v>
      </c>
      <c r="B26" s="3">
        <v>360000.0</v>
      </c>
      <c r="C26" s="4">
        <v>0.18</v>
      </c>
      <c r="D26" s="3">
        <v>4500.0</v>
      </c>
    </row>
    <row r="27" ht="15.75" hidden="1" customHeight="1">
      <c r="A27" s="3">
        <v>360000.01</v>
      </c>
      <c r="B27" s="3">
        <v>720000.0</v>
      </c>
      <c r="C27" s="4">
        <v>0.195</v>
      </c>
      <c r="D27" s="3">
        <v>9900.0</v>
      </c>
    </row>
    <row r="28" ht="15.75" hidden="1" customHeight="1">
      <c r="A28" s="3">
        <v>720000.01</v>
      </c>
      <c r="B28" s="3">
        <v>1800000.0</v>
      </c>
      <c r="C28" s="4">
        <v>0.205</v>
      </c>
      <c r="D28" s="3">
        <v>17100.0</v>
      </c>
    </row>
    <row r="29" ht="15.75" hidden="1" customHeight="1">
      <c r="A29" s="3">
        <v>1800000.01</v>
      </c>
      <c r="B29" s="3">
        <v>3600000.0</v>
      </c>
      <c r="C29" s="4">
        <v>0.23</v>
      </c>
      <c r="D29" s="3">
        <v>62100.0</v>
      </c>
    </row>
    <row r="30" ht="15.75" hidden="1" customHeight="1">
      <c r="A30" s="3">
        <v>3600000.01</v>
      </c>
      <c r="B30" s="3">
        <v>4800000.0</v>
      </c>
      <c r="C30" s="4">
        <v>0.305</v>
      </c>
      <c r="D30" s="3">
        <v>540000.0</v>
      </c>
    </row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23.57"/>
    <col customWidth="1" min="3" max="3" width="16.86"/>
    <col customWidth="1" min="4" max="5" width="18.86"/>
    <col customWidth="1" min="6" max="6" width="14.57"/>
    <col customWidth="1" min="7" max="7" width="20.71"/>
    <col customWidth="1" min="8" max="8" width="8.71"/>
    <col customWidth="1" min="9" max="9" width="14.29"/>
    <col customWidth="1" min="10" max="10" width="22.14"/>
    <col customWidth="1" min="11" max="26" width="8.71"/>
  </cols>
  <sheetData>
    <row r="1" hidden="1"/>
    <row r="2" hidden="1">
      <c r="A2" s="2" t="s">
        <v>0</v>
      </c>
      <c r="C2" t="s">
        <v>2</v>
      </c>
      <c r="E2" t="s">
        <v>3</v>
      </c>
    </row>
    <row r="3" hidden="1">
      <c r="A3" t="s">
        <v>4</v>
      </c>
      <c r="B3" s="3">
        <f t="shared" ref="B3:B5" si="1">$B$9</f>
        <v>234000</v>
      </c>
      <c r="C3" s="4">
        <f>VLOOKUP(B3,'5'!A2:D7,3,TRUE)</f>
        <v>0.112</v>
      </c>
      <c r="D3" s="3">
        <f t="shared" ref="D3:D5" si="2">B3*C3</f>
        <v>26208</v>
      </c>
      <c r="E3" s="3">
        <f>VLOOKUP(B3,'5'!A2:D7,4,TRUE)</f>
        <v>9360</v>
      </c>
      <c r="F3" s="3">
        <f t="shared" ref="F3:F5" si="3">D3-E3</f>
        <v>16848</v>
      </c>
      <c r="G3" s="4">
        <f t="shared" ref="G3:G5" si="4">F3/B3</f>
        <v>0.072</v>
      </c>
    </row>
    <row r="4" hidden="1">
      <c r="A4" t="s">
        <v>7</v>
      </c>
      <c r="B4" s="3">
        <f t="shared" si="1"/>
        <v>234000</v>
      </c>
      <c r="C4" s="4">
        <f>VLOOKUP(B4,'5'!A14:D19,3,TRUE)</f>
        <v>0.09</v>
      </c>
      <c r="D4" s="3">
        <f t="shared" si="2"/>
        <v>21060</v>
      </c>
      <c r="E4" s="3">
        <f>VLOOKUP(B4,'5'!A14:D19,4,TRUE)</f>
        <v>8100</v>
      </c>
      <c r="F4" s="3">
        <f t="shared" si="3"/>
        <v>12960</v>
      </c>
      <c r="G4" s="4">
        <f t="shared" si="4"/>
        <v>0.05538461538</v>
      </c>
    </row>
    <row r="5" hidden="1">
      <c r="A5" t="s">
        <v>8</v>
      </c>
      <c r="B5" s="3">
        <f t="shared" si="1"/>
        <v>234000</v>
      </c>
      <c r="C5" s="6">
        <f>VLOOKUP(B5,'5'!A25:D30,3,TRUE)</f>
        <v>0.18</v>
      </c>
      <c r="D5" s="3">
        <f t="shared" si="2"/>
        <v>42120</v>
      </c>
      <c r="E5" s="3">
        <f>VLOOKUP(B5,'5'!A25:D30,4,TRUE)</f>
        <v>4500</v>
      </c>
      <c r="F5" s="3">
        <f t="shared" si="3"/>
        <v>37620</v>
      </c>
      <c r="G5" s="4">
        <f t="shared" si="4"/>
        <v>0.1607692308</v>
      </c>
    </row>
    <row r="6" hidden="1"/>
    <row r="7" hidden="1"/>
    <row r="8" hidden="1">
      <c r="B8" s="2" t="s">
        <v>9</v>
      </c>
      <c r="D8" s="7" t="s">
        <v>10</v>
      </c>
      <c r="E8" s="7" t="s">
        <v>11</v>
      </c>
    </row>
    <row r="9" hidden="1">
      <c r="A9" s="8" t="s">
        <v>12</v>
      </c>
      <c r="B9" s="10">
        <v>234000.0</v>
      </c>
      <c r="D9" s="12">
        <v>3.0</v>
      </c>
      <c r="E9" s="15">
        <f t="shared" ref="E9:E11" si="5">$B$10*G3</f>
        <v>1008</v>
      </c>
    </row>
    <row r="10" hidden="1">
      <c r="A10" s="17" t="s">
        <v>13</v>
      </c>
      <c r="B10" s="18">
        <v>14000.0</v>
      </c>
      <c r="D10" s="20">
        <v>4.0</v>
      </c>
      <c r="E10" s="22">
        <f t="shared" si="5"/>
        <v>775.3846154</v>
      </c>
    </row>
    <row r="11" hidden="1">
      <c r="D11" s="24">
        <v>5.0</v>
      </c>
      <c r="E11" s="28">
        <f t="shared" si="5"/>
        <v>2250.769231</v>
      </c>
    </row>
    <row r="12" hidden="1"/>
    <row r="13">
      <c r="F13" s="30"/>
    </row>
    <row r="15">
      <c r="B15" s="33"/>
      <c r="D15" s="33"/>
      <c r="F15" s="33"/>
      <c r="H15" s="33"/>
    </row>
    <row r="16">
      <c r="B16" s="33"/>
      <c r="D16" s="33"/>
      <c r="F16" s="33"/>
      <c r="H16" s="33"/>
    </row>
    <row r="17">
      <c r="B17" s="33"/>
      <c r="D17" s="33"/>
      <c r="F17" s="33"/>
      <c r="H17" s="33"/>
    </row>
    <row r="18">
      <c r="B18" s="33"/>
      <c r="D18" s="33"/>
      <c r="F18" s="33"/>
      <c r="H18" s="33"/>
    </row>
    <row r="19">
      <c r="B19" s="33"/>
      <c r="D19" s="33"/>
      <c r="F19" s="33"/>
      <c r="H19" s="33"/>
    </row>
    <row r="20">
      <c r="B20" s="33"/>
      <c r="D20" s="33"/>
      <c r="F20" s="33"/>
      <c r="H20" s="33"/>
    </row>
    <row r="21" ht="15.75" customHeight="1">
      <c r="B21" s="33"/>
      <c r="D21" s="33"/>
      <c r="F21" s="33"/>
      <c r="H21" s="33"/>
    </row>
    <row r="22" ht="15.75" customHeight="1">
      <c r="B22" s="33"/>
      <c r="D22" s="33"/>
      <c r="F22" s="33"/>
      <c r="H22" s="33"/>
    </row>
    <row r="23" ht="15.75" customHeight="1">
      <c r="B23" s="33"/>
      <c r="D23" s="33"/>
      <c r="F23" s="33"/>
      <c r="H23" s="33"/>
    </row>
    <row r="24" ht="15.75" customHeight="1">
      <c r="B24" s="33"/>
      <c r="D24" s="33"/>
      <c r="F24" s="33"/>
      <c r="H24" s="33"/>
    </row>
    <row r="25" ht="15.75" customHeight="1">
      <c r="B25" s="33"/>
      <c r="D25" s="33"/>
      <c r="F25" s="33"/>
      <c r="H25" s="33"/>
    </row>
    <row r="26" ht="15.75" customHeight="1">
      <c r="B26" s="33"/>
      <c r="D26" s="33"/>
      <c r="F26" s="33"/>
      <c r="H26" s="33"/>
    </row>
    <row r="27" ht="15.75" customHeight="1">
      <c r="B27" s="33"/>
      <c r="D27" s="33"/>
      <c r="F27" s="33"/>
      <c r="H27" s="33"/>
    </row>
    <row r="28" ht="15.75" customHeight="1">
      <c r="B28" s="33"/>
      <c r="D28" s="33"/>
      <c r="F28" s="33"/>
      <c r="H28" s="33"/>
    </row>
    <row r="29" ht="15.75" customHeight="1">
      <c r="B29" s="33"/>
      <c r="D29" s="33"/>
      <c r="F29" s="33"/>
      <c r="H29" s="33"/>
    </row>
    <row r="30" ht="15.75" customHeight="1">
      <c r="B30" s="33"/>
      <c r="D30" s="33"/>
      <c r="F30" s="33"/>
      <c r="H30" s="33"/>
    </row>
    <row r="31" ht="15.75" customHeight="1">
      <c r="B31" s="33"/>
      <c r="D31" s="33"/>
      <c r="F31" s="33"/>
      <c r="H31" s="33"/>
    </row>
    <row r="32" ht="15.75" customHeight="1">
      <c r="B32" s="33"/>
      <c r="D32" s="33"/>
      <c r="F32" s="33"/>
      <c r="H32" s="33"/>
    </row>
    <row r="33" ht="15.75" customHeight="1">
      <c r="B33" s="33"/>
      <c r="D33" s="33"/>
      <c r="F33" s="33"/>
      <c r="H33" s="33"/>
    </row>
    <row r="34" ht="15.75" customHeight="1">
      <c r="B34" s="33"/>
      <c r="D34" s="33"/>
      <c r="F34" s="33"/>
      <c r="H34" s="33"/>
    </row>
    <row r="35" ht="15.75" customHeight="1">
      <c r="B35" s="33"/>
      <c r="D35" s="33"/>
      <c r="F35" s="33"/>
      <c r="H35" s="3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0"/>
    <col customWidth="1" min="2" max="3" width="10.86"/>
    <col customWidth="1" min="4" max="4" width="25.86"/>
    <col customWidth="1" min="5" max="5" width="20.43"/>
    <col customWidth="1" min="6" max="6" width="16.71"/>
    <col customWidth="1" min="7" max="7" width="23.14"/>
    <col customWidth="1" min="8" max="8" width="18.86"/>
    <col customWidth="1" min="9" max="9" width="14.57"/>
    <col customWidth="1" min="10" max="10" width="20.71"/>
    <col customWidth="1" min="11" max="11" width="7.71"/>
    <col customWidth="1" min="12" max="12" width="14.29"/>
    <col customWidth="1" min="13" max="13" width="22.14"/>
    <col customWidth="1" min="14" max="14" width="18.0"/>
    <col customWidth="1" min="15" max="16" width="8.71"/>
    <col customWidth="1" min="17" max="17" width="11.86"/>
    <col customWidth="1" min="18" max="29" width="8.71"/>
  </cols>
  <sheetData>
    <row r="1" hidden="1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idden="1">
      <c r="F2" t="s">
        <v>2</v>
      </c>
      <c r="H2" t="s">
        <v>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idden="1">
      <c r="D3" t="s">
        <v>4</v>
      </c>
      <c r="E3" s="3">
        <f t="shared" ref="E3:E5" si="1">$E$12</f>
        <v>0</v>
      </c>
      <c r="F3" s="4">
        <f>VLOOKUP(E3,'5'!A2:D7,3,TRUE)</f>
        <v>0.06</v>
      </c>
      <c r="G3" s="3">
        <f t="shared" ref="G3:G5" si="2">E3*F3</f>
        <v>0</v>
      </c>
      <c r="H3" s="3">
        <f>VLOOKUP(E3,'5'!A2:D7,4,TRUE)</f>
        <v>0</v>
      </c>
      <c r="I3" s="3">
        <f t="shared" ref="I3:I5" si="3">G3-H3</f>
        <v>0</v>
      </c>
      <c r="J3" s="5" t="str">
        <f t="shared" ref="J3:J5" si="4">I3/E3</f>
        <v>#DIV/0!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idden="1">
      <c r="D4" t="s">
        <v>7</v>
      </c>
      <c r="E4" s="3">
        <f t="shared" si="1"/>
        <v>0</v>
      </c>
      <c r="F4" s="4">
        <f>VLOOKUP(E4,'5'!A14:D19,3,TRUE)</f>
        <v>0.045</v>
      </c>
      <c r="G4" s="3">
        <f t="shared" si="2"/>
        <v>0</v>
      </c>
      <c r="H4" s="3">
        <f>VLOOKUP(E4,'5'!A14:D19,4,TRUE)</f>
        <v>0</v>
      </c>
      <c r="I4" s="3">
        <f t="shared" si="3"/>
        <v>0</v>
      </c>
      <c r="J4" s="5" t="str">
        <f t="shared" si="4"/>
        <v>#DIV/0!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idden="1">
      <c r="D5" t="s">
        <v>8</v>
      </c>
      <c r="E5" s="3">
        <f t="shared" si="1"/>
        <v>0</v>
      </c>
      <c r="F5" s="6">
        <f>VLOOKUP(E5,'5'!A25:D30,3,TRUE)</f>
        <v>0.155</v>
      </c>
      <c r="G5" s="3">
        <f t="shared" si="2"/>
        <v>0</v>
      </c>
      <c r="H5" s="3">
        <f>VLOOKUP(E5,'5'!A25:D30,4,TRUE)</f>
        <v>0</v>
      </c>
      <c r="I5" s="3">
        <f t="shared" si="3"/>
        <v>0</v>
      </c>
      <c r="J5" s="5" t="str">
        <f t="shared" si="4"/>
        <v>#DIV/0!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idden="1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45.0" customHeight="1">
      <c r="D7" s="9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idden="1">
      <c r="G8" s="13"/>
      <c r="H8" s="13"/>
      <c r="I8" s="1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idden="1">
      <c r="G9" s="16"/>
      <c r="H9" s="16"/>
      <c r="I9" s="1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>
      <c r="G10" s="16"/>
      <c r="H10" s="16"/>
      <c r="I10" s="1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>
      <c r="D11" s="19" t="s">
        <v>14</v>
      </c>
      <c r="G11" s="16" t="s">
        <v>15</v>
      </c>
      <c r="I11" s="21" t="str">
        <f>E30</f>
        <v>#DIV/0!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>
      <c r="D12" s="23" t="s">
        <v>16</v>
      </c>
      <c r="E12" s="25">
        <f>E13*12</f>
        <v>0</v>
      </c>
      <c r="G12" s="16" t="s">
        <v>17</v>
      </c>
      <c r="I12" s="21" t="str">
        <f>H30</f>
        <v>#DIV/0!</v>
      </c>
      <c r="J12" s="1"/>
      <c r="K12" s="1"/>
      <c r="L12" s="1"/>
      <c r="M12" s="27" t="s">
        <v>10</v>
      </c>
      <c r="N12" s="27" t="s">
        <v>11</v>
      </c>
      <c r="O12" s="1"/>
      <c r="P12" s="1"/>
      <c r="Q12" s="1"/>
      <c r="R12" s="1"/>
      <c r="S12" s="1"/>
      <c r="T12" s="1"/>
      <c r="U12" s="1"/>
    </row>
    <row r="13">
      <c r="A13" s="29"/>
      <c r="B13" s="35" t="s">
        <v>18</v>
      </c>
      <c r="C13" s="37"/>
      <c r="D13" s="39" t="s">
        <v>21</v>
      </c>
      <c r="E13" s="42"/>
      <c r="G13" s="13"/>
      <c r="H13" s="13"/>
      <c r="I13" s="13"/>
      <c r="J13" s="1"/>
      <c r="K13" s="1"/>
      <c r="L13" s="1"/>
      <c r="M13" s="27">
        <v>3.0</v>
      </c>
      <c r="N13" s="44" t="str">
        <f t="shared" ref="N13:N15" si="5">$E$13*J3</f>
        <v>#DIV/0!</v>
      </c>
      <c r="O13" s="1"/>
      <c r="P13" s="1"/>
      <c r="Q13" s="1"/>
      <c r="R13" s="1"/>
      <c r="S13" s="1"/>
      <c r="T13" s="1"/>
      <c r="U13" s="1"/>
    </row>
    <row r="14" hidden="1">
      <c r="A14" s="34"/>
      <c r="B14" s="34"/>
      <c r="C14" s="34"/>
      <c r="D14" s="13"/>
      <c r="E14" s="13"/>
      <c r="J14" s="1"/>
      <c r="K14" s="1"/>
      <c r="L14" s="1"/>
      <c r="M14" s="27">
        <v>4.0</v>
      </c>
      <c r="N14" s="44" t="str">
        <f t="shared" si="5"/>
        <v>#DIV/0!</v>
      </c>
      <c r="O14" s="1"/>
      <c r="P14" s="1"/>
      <c r="Q14" s="1"/>
      <c r="R14" s="1"/>
      <c r="S14" s="1"/>
      <c r="T14" s="1"/>
      <c r="U14" s="1"/>
    </row>
    <row r="15">
      <c r="D15" s="13"/>
      <c r="E15" s="13"/>
      <c r="J15" s="1"/>
      <c r="K15" s="1"/>
      <c r="L15" s="1"/>
      <c r="M15" s="27">
        <v>5.0</v>
      </c>
      <c r="N15" s="44" t="str">
        <f t="shared" si="5"/>
        <v>#DIV/0!</v>
      </c>
      <c r="O15" s="1"/>
      <c r="P15" s="1"/>
      <c r="Q15" s="1"/>
      <c r="R15" s="1"/>
      <c r="S15" s="1"/>
      <c r="T15" s="1"/>
      <c r="U15" s="1"/>
    </row>
    <row r="16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>
      <c r="A17" s="69"/>
      <c r="B17" s="69"/>
      <c r="C17" s="69"/>
      <c r="D17" s="19" t="s">
        <v>36</v>
      </c>
      <c r="G17" s="19" t="s">
        <v>37</v>
      </c>
      <c r="J17" s="72" t="s">
        <v>38</v>
      </c>
      <c r="M17" s="1"/>
      <c r="N17" s="1"/>
      <c r="O17" s="1"/>
      <c r="P17" s="1"/>
      <c r="Q17" s="1"/>
      <c r="R17" s="1"/>
      <c r="S17" s="1"/>
      <c r="T17" s="1"/>
      <c r="U17" s="1"/>
    </row>
    <row r="18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>
      <c r="A19" s="74"/>
      <c r="B19" s="74"/>
      <c r="C19" s="74"/>
      <c r="D19" s="74" t="s">
        <v>14</v>
      </c>
      <c r="E19" s="77" t="str">
        <f>E13</f>
        <v/>
      </c>
      <c r="G19" s="74" t="s">
        <v>14</v>
      </c>
      <c r="H19" s="79" t="str">
        <f>E13</f>
        <v/>
      </c>
      <c r="J19" s="81" t="s">
        <v>14</v>
      </c>
      <c r="K19" s="1"/>
      <c r="M19" s="1"/>
      <c r="N19" s="1"/>
      <c r="O19" s="1"/>
      <c r="P19" s="1"/>
      <c r="Q19" s="1"/>
      <c r="R19" s="1"/>
      <c r="S19" s="1"/>
      <c r="T19" s="1"/>
      <c r="U19" s="1"/>
    </row>
    <row r="20">
      <c r="A20" s="33"/>
      <c r="B20" s="33"/>
      <c r="C20" s="33"/>
      <c r="D20" s="33" t="s">
        <v>40</v>
      </c>
      <c r="E20" s="84" t="str">
        <f>J3</f>
        <v>#DIV/0!</v>
      </c>
      <c r="G20" s="33" t="s">
        <v>41</v>
      </c>
      <c r="H20" s="84" t="str">
        <f>J5</f>
        <v>#DIV/0!</v>
      </c>
      <c r="J20" s="95" t="s">
        <v>43</v>
      </c>
      <c r="K20" s="1"/>
      <c r="M20" s="1"/>
      <c r="N20" s="1"/>
      <c r="O20" s="1"/>
      <c r="P20" s="1"/>
      <c r="Q20" s="1"/>
      <c r="R20" s="1"/>
      <c r="S20" s="1"/>
      <c r="T20" s="1"/>
      <c r="U20" s="1"/>
    </row>
    <row r="21" ht="15.75" customHeight="1">
      <c r="A21" s="74"/>
      <c r="B21" s="74"/>
      <c r="C21" s="74"/>
      <c r="D21" s="74" t="s">
        <v>44</v>
      </c>
      <c r="E21" s="77">
        <f>E19*28%</f>
        <v>0</v>
      </c>
      <c r="G21" s="74" t="s">
        <v>46</v>
      </c>
      <c r="H21" s="77">
        <v>998.0</v>
      </c>
      <c r="J21" s="81" t="s">
        <v>46</v>
      </c>
      <c r="K21" s="99"/>
      <c r="M21" s="1"/>
      <c r="N21" s="1"/>
      <c r="O21" s="1"/>
      <c r="P21" s="1"/>
      <c r="Q21" s="1"/>
      <c r="R21" s="1"/>
      <c r="S21" s="1"/>
      <c r="T21" s="1"/>
      <c r="U21" s="1"/>
    </row>
    <row r="22" ht="15.75" customHeight="1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.75" customHeight="1">
      <c r="A23" s="69"/>
      <c r="B23" s="69"/>
      <c r="C23" s="69"/>
      <c r="D23" s="69" t="s">
        <v>49</v>
      </c>
      <c r="G23" s="69" t="s">
        <v>49</v>
      </c>
      <c r="J23" s="72" t="s">
        <v>50</v>
      </c>
      <c r="M23" s="1"/>
      <c r="N23" s="1"/>
      <c r="O23" s="1"/>
      <c r="P23" s="1"/>
      <c r="Q23" s="1"/>
      <c r="R23" s="1"/>
      <c r="S23" s="1"/>
      <c r="T23" s="1"/>
      <c r="U23" s="1"/>
    </row>
    <row r="24" ht="15.75" customHeight="1">
      <c r="A24" s="103"/>
      <c r="B24" s="103"/>
      <c r="C24" s="103"/>
      <c r="D24" s="103" t="s">
        <v>35</v>
      </c>
      <c r="E24" s="77">
        <f>'3'!C4</f>
        <v>0</v>
      </c>
      <c r="G24" s="103" t="s">
        <v>35</v>
      </c>
      <c r="H24" s="77">
        <v>109.78</v>
      </c>
      <c r="J24" s="107" t="s">
        <v>35</v>
      </c>
      <c r="K24" s="99"/>
      <c r="L24" s="99">
        <f>K21*31%</f>
        <v>0</v>
      </c>
      <c r="M24" s="1"/>
      <c r="N24" s="1"/>
      <c r="O24" s="1"/>
      <c r="P24" s="1"/>
      <c r="Q24" s="1"/>
      <c r="R24" s="1"/>
      <c r="S24" s="1"/>
      <c r="T24" s="1"/>
      <c r="U24" s="1"/>
    </row>
    <row r="25" ht="15.75" customHeight="1">
      <c r="A25" s="111"/>
      <c r="B25" s="111"/>
      <c r="C25" s="111"/>
      <c r="D25" s="111" t="s">
        <v>39</v>
      </c>
      <c r="E25" s="77">
        <f>'3'!C5</f>
        <v>0</v>
      </c>
      <c r="G25" s="111" t="s">
        <v>39</v>
      </c>
      <c r="H25" s="77">
        <v>0.0</v>
      </c>
      <c r="J25" s="113" t="s">
        <v>39</v>
      </c>
      <c r="K25" s="99"/>
      <c r="L25" s="99">
        <f t="shared" ref="L25:L30" si="6">$K$19*K25</f>
        <v>0</v>
      </c>
      <c r="M25" s="1"/>
      <c r="N25" s="1"/>
      <c r="O25" s="1"/>
      <c r="P25" s="1"/>
      <c r="Q25" s="1"/>
      <c r="R25" s="1"/>
      <c r="S25" s="1"/>
      <c r="T25" s="1"/>
      <c r="U25" s="1"/>
    </row>
    <row r="26" ht="15.75" customHeight="1">
      <c r="A26" s="111"/>
      <c r="B26" s="111"/>
      <c r="C26" s="111"/>
      <c r="D26" s="111" t="s">
        <v>51</v>
      </c>
      <c r="E26" s="115" t="str">
        <f>N13</f>
        <v>#DIV/0!</v>
      </c>
      <c r="G26" s="111" t="s">
        <v>51</v>
      </c>
      <c r="H26" s="115" t="str">
        <f>N15</f>
        <v>#DIV/0!</v>
      </c>
      <c r="J26" s="113" t="s">
        <v>52</v>
      </c>
      <c r="K26" s="118">
        <v>0.0065</v>
      </c>
      <c r="L26" s="99">
        <f t="shared" si="6"/>
        <v>0</v>
      </c>
      <c r="M26" s="1"/>
      <c r="N26" s="1"/>
      <c r="O26" s="120" t="s">
        <v>54</v>
      </c>
      <c r="S26" s="1"/>
      <c r="T26" s="1"/>
      <c r="U26" s="1"/>
    </row>
    <row r="27" ht="15.75" customHeight="1">
      <c r="J27" s="113" t="s">
        <v>55</v>
      </c>
      <c r="K27" s="118">
        <v>0.03</v>
      </c>
      <c r="L27" s="99">
        <f t="shared" si="6"/>
        <v>0</v>
      </c>
      <c r="M27" s="1"/>
      <c r="N27" s="1"/>
      <c r="S27" s="1"/>
      <c r="T27" s="1"/>
      <c r="U27" s="1"/>
    </row>
    <row r="28" ht="15.75" customHeight="1">
      <c r="D28" s="123" t="s">
        <v>56</v>
      </c>
      <c r="E28" s="125" t="str">
        <f>E26+E25+E24</f>
        <v>#DIV/0!</v>
      </c>
      <c r="G28" s="123" t="s">
        <v>56</v>
      </c>
      <c r="H28" s="127" t="str">
        <f>H26+H25+H24</f>
        <v>#DIV/0!</v>
      </c>
      <c r="J28" s="113" t="s">
        <v>58</v>
      </c>
      <c r="K28" s="118">
        <v>0.048</v>
      </c>
      <c r="L28" s="99">
        <f t="shared" si="6"/>
        <v>0</v>
      </c>
      <c r="M28" s="1"/>
      <c r="N28" s="1"/>
      <c r="S28" s="1"/>
      <c r="T28" s="1"/>
      <c r="U28" s="1"/>
    </row>
    <row r="29" ht="15.75" customHeight="1">
      <c r="A29" s="111"/>
      <c r="B29" s="111"/>
      <c r="C29" s="111"/>
      <c r="J29" s="113" t="s">
        <v>60</v>
      </c>
      <c r="K29" s="118">
        <v>0.0288</v>
      </c>
      <c r="L29" s="99">
        <f t="shared" si="6"/>
        <v>0</v>
      </c>
      <c r="M29" s="1"/>
      <c r="N29" s="1"/>
      <c r="S29" s="1"/>
      <c r="T29" s="1"/>
      <c r="U29" s="1"/>
    </row>
    <row r="30" ht="15.75" customHeight="1">
      <c r="D30" s="111" t="s">
        <v>61</v>
      </c>
      <c r="E30" s="130" t="str">
        <f>E28/E19</f>
        <v>#DIV/0!</v>
      </c>
      <c r="G30" s="111" t="s">
        <v>61</v>
      </c>
      <c r="H30" s="130" t="str">
        <f>H28/H19</f>
        <v>#DIV/0!</v>
      </c>
      <c r="J30" s="113" t="s">
        <v>62</v>
      </c>
      <c r="K30" s="118">
        <v>0.05</v>
      </c>
      <c r="L30" s="99">
        <f t="shared" si="6"/>
        <v>0</v>
      </c>
      <c r="M30" s="1"/>
      <c r="N30" s="1"/>
      <c r="S30" s="1"/>
      <c r="T30" s="1"/>
      <c r="U30" s="1"/>
    </row>
    <row r="31" ht="15.75" customHeight="1">
      <c r="J31" s="113" t="s">
        <v>56</v>
      </c>
      <c r="K31" s="133"/>
      <c r="L31" s="133">
        <f>L24+L25+L26+L27+L28+L29+L30</f>
        <v>0</v>
      </c>
      <c r="M31" s="1"/>
      <c r="N31" s="1"/>
      <c r="O31" s="1"/>
      <c r="P31" s="1"/>
      <c r="Q31" s="1"/>
      <c r="R31" s="1"/>
      <c r="S31" s="1"/>
      <c r="T31" s="1"/>
      <c r="U31" s="1"/>
    </row>
    <row r="32" ht="15.75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5.75" customHeight="1">
      <c r="J33" s="113" t="s">
        <v>63</v>
      </c>
      <c r="K33" s="136"/>
      <c r="L33" s="136" t="str">
        <f>IF(((K19*3)*32%)&gt;=120000,"Verificar o Adicional IRPJ com Fiscal ",L31/K19)</f>
        <v>#DIV/0!</v>
      </c>
      <c r="M33" s="1"/>
      <c r="N33" s="1"/>
      <c r="O33" s="1"/>
      <c r="P33" s="1"/>
      <c r="Q33" s="1"/>
      <c r="R33" s="1"/>
      <c r="S33" s="1"/>
      <c r="T33" s="1"/>
      <c r="U33" s="1"/>
    </row>
    <row r="34" ht="15.75" customHeight="1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5.75" customHeight="1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5.75" customHeight="1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5.75" customHeight="1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5.75" customHeight="1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5.75" customHeight="1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5.75" customHeight="1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5.75" customHeight="1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5.75" customHeight="1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5.7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5.75" customHeight="1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5.75" customHeight="1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5.75" customHeight="1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5.75" customHeight="1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5.75" customHeight="1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5.75" customHeight="1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.75" customHeight="1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5.75" customHeight="1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5.75" customHeight="1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5.75" customHeight="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5.7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5.75" customHeight="1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5.7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5.7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5.7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5.7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5.7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5.7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5.7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5.7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5.7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5.7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5.7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5.7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5.7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5.7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5.7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5.7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5.7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5.7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5.7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5.7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5.7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5.7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5.7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5.7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5.7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5.7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5.7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5.7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5.7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5.7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5.7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5.7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5.7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5.7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5.7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5.7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5.7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5.7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5.7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5.7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5.7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5.7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5.7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5.7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5.7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5.7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5.7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5.7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5.7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5.7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5.7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5.7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5.7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5.7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5.7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5.7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5.7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5.7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5.7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5.7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5.7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5.7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5.7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5.7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5.7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5.7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5.7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5.7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5.7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5.7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5.7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5.7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5.7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5.7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5.7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5.7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5.7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5.7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5.7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5.7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5.7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5.7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5.7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5.7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5.7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5.7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5.7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5.75" customHeight="1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5.75" customHeight="1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5.7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5.7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5.7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5.7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5.7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5.7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5.7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5.7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5.7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5.7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5.7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5.7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5.7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5.7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5.7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5.7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5.7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5.7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5.7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5.7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5.7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5.7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5.7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5.75" customHeight="1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5.75" customHeight="1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5.75" customHeight="1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5.75" customHeight="1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5.75" customHeight="1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5.75" customHeight="1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5.75" customHeight="1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5.75" customHeight="1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5.75" customHeight="1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5.75" customHeight="1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5.75" customHeight="1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5.75" customHeight="1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5.75" customHeight="1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5.75" customHeight="1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5.75" customHeight="1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5.75" customHeight="1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5.75" customHeight="1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5.75" customHeight="1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5.75" customHeight="1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5.75" customHeight="1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5.75" customHeight="1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5.75" customHeight="1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5.75" customHeight="1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5.75" customHeight="1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5.75" customHeight="1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5.75" customHeight="1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5.75" customHeight="1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5.75" customHeight="1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5.75" customHeight="1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5.75" customHeight="1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5.75" customHeight="1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5.75" customHeight="1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5.75" customHeight="1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5.75" customHeight="1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5.75" customHeight="1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5.75" customHeight="1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5.75" customHeight="1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5.75" customHeight="1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5.75" customHeight="1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5.75" customHeight="1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5.75" customHeight="1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5.75" customHeight="1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5.75" customHeight="1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5.75" customHeight="1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5.75" customHeight="1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5.75" customHeight="1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5.75" customHeight="1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5.75" customHeight="1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5.75" customHeight="1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5.75" customHeight="1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5.75" customHeight="1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5.75" customHeight="1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5.75" customHeight="1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5.75" customHeight="1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ht="15.75" customHeight="1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ht="15.75" customHeight="1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ht="15.75" customHeight="1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ht="15.75" customHeight="1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ht="15.75" customHeight="1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ht="15.75" customHeight="1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ht="15.75" customHeight="1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ht="15.75" customHeight="1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ht="15.75" customHeight="1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ht="15.75" customHeight="1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ht="15.75" customHeight="1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ht="15.75" customHeight="1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ht="15.75" customHeight="1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ht="15.75" customHeight="1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ht="15.75" customHeight="1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ht="15.75" customHeight="1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ht="15.75" customHeight="1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ht="15.75" customHeight="1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ht="15.75" customHeight="1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ht="15.75" customHeight="1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ht="15.75" customHeight="1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ht="15.75" customHeight="1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ht="15.75" customHeight="1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ht="15.75" customHeight="1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ht="15.75" customHeight="1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ht="15.75" customHeight="1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ht="15.75" customHeight="1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ht="15.75" customHeight="1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ht="15.75" customHeight="1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ht="15.75" customHeight="1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ht="15.75" customHeight="1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ht="15.75" customHeight="1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ht="15.75" customHeight="1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ht="15.75" customHeight="1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ht="15.75" customHeight="1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ht="15.75" customHeight="1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ht="15.75" customHeight="1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ht="15.75" customHeight="1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ht="15.75" customHeight="1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ht="15.75" customHeight="1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ht="15.75" customHeight="1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ht="15.75" customHeight="1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ht="15.75" customHeight="1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ht="15.75" customHeight="1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ht="15.75" customHeight="1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ht="15.75" customHeight="1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ht="15.75" customHeight="1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ht="15.75" customHeight="1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ht="15.75" customHeight="1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ht="15.75" customHeight="1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ht="15.75" customHeight="1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ht="15.75" customHeight="1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ht="15.75" customHeight="1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ht="15.75" customHeight="1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ht="15.75" customHeight="1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ht="15.75" customHeight="1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ht="15.75" customHeight="1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ht="15.75" customHeight="1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ht="15.75" customHeight="1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ht="15.75" customHeight="1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ht="15.75" customHeight="1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ht="15.75" customHeight="1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ht="15.75" customHeight="1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ht="15.75" customHeight="1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ht="15.75" customHeight="1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ht="15.75" customHeight="1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ht="15.75" customHeight="1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ht="15.75" customHeight="1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ht="15.75" customHeight="1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ht="15.75" customHeight="1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ht="15.75" customHeight="1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ht="15.75" customHeight="1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ht="15.75" customHeight="1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ht="15.75" customHeight="1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ht="15.75" customHeight="1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ht="15.75" customHeight="1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ht="15.75" customHeight="1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ht="15.75" customHeight="1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ht="15.75" customHeight="1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ht="15.75" customHeight="1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ht="15.75" customHeight="1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ht="15.75" customHeight="1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ht="15.75" customHeight="1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ht="15.75" customHeight="1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ht="15.75" customHeight="1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ht="15.75" customHeight="1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ht="15.75" customHeight="1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ht="15.75" customHeight="1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ht="15.75" customHeight="1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ht="15.75" customHeight="1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ht="15.75" customHeight="1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ht="15.75" customHeight="1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ht="15.75" customHeight="1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ht="15.75" customHeight="1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ht="15.75" customHeight="1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ht="15.75" customHeight="1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ht="15.75" customHeight="1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ht="15.75" customHeight="1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ht="15.75" customHeight="1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ht="15.75" customHeight="1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ht="15.75" customHeight="1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ht="15.75" customHeight="1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ht="15.75" customHeight="1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ht="15.75" customHeight="1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ht="15.75" customHeight="1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ht="15.75" customHeight="1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ht="15.75" customHeight="1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ht="15.75" customHeight="1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ht="15.75" customHeight="1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ht="15.75" customHeight="1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ht="15.75" customHeight="1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ht="15.75" customHeight="1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ht="15.75" customHeight="1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ht="15.75" customHeight="1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ht="15.75" customHeight="1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ht="15.75" customHeight="1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ht="15.75" customHeight="1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ht="15.75" customHeight="1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ht="15.75" customHeight="1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ht="15.75" customHeight="1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ht="15.75" customHeight="1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ht="15.75" customHeight="1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ht="15.75" customHeight="1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ht="15.75" customHeight="1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ht="15.75" customHeight="1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ht="15.75" customHeight="1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ht="15.75" customHeight="1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ht="15.75" customHeight="1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ht="15.75" customHeight="1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ht="15.75" customHeight="1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ht="15.75" customHeight="1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ht="15.75" customHeight="1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ht="15.75" customHeight="1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ht="15.75" customHeight="1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ht="15.75" customHeight="1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ht="15.75" customHeight="1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ht="15.75" customHeight="1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ht="15.75" customHeight="1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ht="15.75" customHeight="1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ht="15.75" customHeight="1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ht="15.75" customHeight="1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ht="15.75" customHeight="1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ht="15.75" customHeight="1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ht="15.75" customHeight="1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ht="15.75" customHeight="1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ht="15.75" customHeight="1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ht="15.75" customHeight="1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ht="15.75" customHeight="1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ht="15.75" customHeight="1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ht="15.75" customHeight="1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ht="15.75" customHeight="1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ht="15.75" customHeight="1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ht="15.75" customHeight="1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ht="15.75" customHeight="1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ht="15.75" customHeight="1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ht="15.75" customHeight="1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ht="15.75" customHeight="1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ht="15.75" customHeight="1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ht="15.75" customHeight="1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ht="15.75" customHeight="1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ht="15.75" customHeight="1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ht="15.75" customHeight="1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ht="15.75" customHeight="1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ht="15.75" customHeight="1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ht="15.75" customHeight="1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ht="15.75" customHeight="1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ht="15.75" customHeight="1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ht="15.75" customHeight="1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ht="15.75" customHeight="1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ht="15.75" customHeight="1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ht="15.75" customHeight="1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ht="15.75" customHeight="1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ht="15.75" customHeight="1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ht="15.75" customHeight="1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ht="15.75" customHeight="1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ht="15.75" customHeight="1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ht="15.75" customHeight="1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ht="15.75" customHeight="1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ht="15.75" customHeight="1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ht="15.75" customHeight="1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ht="15.75" customHeight="1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ht="15.75" customHeight="1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ht="15.75" customHeight="1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ht="15.75" customHeight="1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ht="15.75" customHeight="1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ht="15.75" customHeight="1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ht="15.75" customHeight="1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ht="15.75" customHeight="1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ht="15.75" customHeight="1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ht="15.75" customHeight="1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ht="15.75" customHeight="1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ht="15.75" customHeight="1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ht="15.75" customHeight="1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ht="15.75" customHeight="1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ht="15.75" customHeight="1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ht="15.75" customHeight="1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ht="15.75" customHeight="1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ht="15.75" customHeight="1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ht="15.75" customHeight="1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ht="15.75" customHeight="1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ht="15.75" customHeight="1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ht="15.75" customHeight="1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ht="15.75" customHeight="1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ht="15.75" customHeight="1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ht="15.75" customHeight="1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ht="15.75" customHeight="1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ht="15.75" customHeight="1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ht="15.75" customHeight="1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ht="15.75" customHeight="1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ht="15.75" customHeight="1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ht="15.75" customHeight="1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ht="15.75" customHeight="1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ht="15.75" customHeight="1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ht="15.75" customHeight="1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ht="15.75" customHeight="1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ht="15.75" customHeight="1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ht="15.75" customHeight="1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ht="15.75" customHeight="1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ht="15.75" customHeight="1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ht="15.75" customHeight="1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ht="15.75" customHeight="1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ht="15.75" customHeight="1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ht="15.75" customHeight="1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ht="15.75" customHeight="1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ht="15.75" customHeight="1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ht="15.75" customHeight="1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ht="15.75" customHeight="1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ht="15.75" customHeight="1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ht="15.75" customHeight="1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ht="15.75" customHeight="1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ht="15.75" customHeight="1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ht="15.75" customHeight="1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ht="15.75" customHeight="1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ht="15.75" customHeight="1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ht="15.75" customHeight="1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ht="15.75" customHeight="1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ht="15.75" customHeight="1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ht="15.75" customHeight="1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ht="15.75" customHeight="1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ht="15.75" customHeight="1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ht="15.75" customHeight="1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ht="15.75" customHeight="1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ht="15.75" customHeight="1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ht="15.75" customHeight="1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ht="15.75" customHeight="1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ht="15.75" customHeight="1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ht="15.75" customHeight="1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ht="15.75" customHeight="1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ht="15.75" customHeight="1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ht="15.75" customHeight="1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ht="15.75" customHeight="1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ht="15.75" customHeight="1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ht="15.75" customHeight="1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ht="15.75" customHeight="1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ht="15.75" customHeight="1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ht="15.75" customHeight="1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ht="15.75" customHeight="1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ht="15.75" customHeight="1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ht="15.75" customHeight="1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ht="15.75" customHeight="1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ht="15.75" customHeight="1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ht="15.75" customHeight="1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ht="15.75" customHeight="1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ht="15.75" customHeight="1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ht="15.75" customHeight="1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ht="15.75" customHeight="1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ht="15.75" customHeight="1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ht="15.75" customHeight="1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ht="15.75" customHeight="1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ht="15.75" customHeight="1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ht="15.75" customHeight="1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ht="15.75" customHeight="1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ht="15.75" customHeight="1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ht="15.75" customHeight="1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ht="15.75" customHeight="1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ht="15.75" customHeight="1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ht="15.75" customHeight="1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ht="15.75" customHeight="1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ht="15.75" customHeight="1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ht="15.75" customHeight="1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ht="15.75" customHeight="1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ht="15.75" customHeight="1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ht="15.75" customHeight="1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ht="15.75" customHeight="1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ht="15.75" customHeight="1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ht="15.75" customHeight="1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ht="15.75" customHeight="1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ht="15.75" customHeight="1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ht="15.75" customHeight="1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ht="15.75" customHeight="1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ht="15.75" customHeight="1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ht="15.75" customHeight="1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ht="15.75" customHeight="1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ht="15.75" customHeight="1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ht="15.75" customHeight="1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ht="15.75" customHeight="1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ht="15.75" customHeight="1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ht="15.75" customHeight="1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ht="15.75" customHeight="1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ht="15.75" customHeight="1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ht="15.75" customHeight="1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ht="15.75" customHeight="1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ht="15.75" customHeight="1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ht="15.75" customHeight="1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ht="15.75" customHeight="1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ht="15.75" customHeight="1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ht="15.75" customHeight="1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ht="15.75" customHeight="1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ht="15.75" customHeight="1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ht="15.75" customHeight="1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ht="15.75" customHeight="1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ht="15.75" customHeight="1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ht="15.75" customHeight="1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ht="15.75" customHeight="1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ht="15.75" customHeight="1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ht="15.75" customHeight="1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ht="15.75" customHeight="1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ht="15.75" customHeight="1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ht="15.75" customHeight="1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ht="15.75" customHeight="1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ht="15.75" customHeight="1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ht="15.75" customHeight="1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ht="15.75" customHeight="1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ht="15.75" customHeight="1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ht="15.75" customHeight="1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ht="15.75" customHeight="1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ht="15.75" customHeight="1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ht="15.75" customHeight="1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ht="15.75" customHeight="1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ht="15.75" customHeight="1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ht="15.75" customHeight="1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ht="15.75" customHeight="1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ht="15.75" customHeight="1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ht="15.75" customHeight="1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ht="15.75" customHeight="1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ht="15.75" customHeight="1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ht="15.75" customHeight="1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ht="15.75" customHeight="1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ht="15.75" customHeight="1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ht="15.75" customHeight="1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ht="15.75" customHeight="1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ht="15.75" customHeight="1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ht="15.75" customHeight="1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ht="15.75" customHeight="1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ht="15.75" customHeight="1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ht="15.75" customHeight="1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ht="15.75" customHeight="1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ht="15.75" customHeight="1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ht="15.75" customHeight="1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ht="15.75" customHeight="1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ht="15.75" customHeight="1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ht="15.75" customHeight="1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ht="15.75" customHeight="1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ht="15.75" customHeight="1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ht="15.75" customHeight="1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ht="15.75" customHeight="1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ht="15.75" customHeight="1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ht="15.75" customHeight="1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ht="15.75" customHeight="1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ht="15.75" customHeight="1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ht="15.75" customHeight="1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ht="15.75" customHeight="1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ht="15.75" customHeight="1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ht="15.75" customHeight="1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ht="15.75" customHeight="1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ht="15.75" customHeight="1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ht="15.75" customHeight="1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ht="15.75" customHeight="1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ht="15.75" customHeight="1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ht="15.75" customHeight="1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ht="15.75" customHeight="1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ht="15.75" customHeight="1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ht="15.75" customHeight="1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ht="15.75" customHeight="1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ht="15.75" customHeight="1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ht="15.75" customHeight="1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ht="15.75" customHeight="1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ht="15.75" customHeight="1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ht="15.75" customHeight="1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ht="15.75" customHeight="1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ht="15.75" customHeight="1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ht="15.75" customHeight="1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ht="15.75" customHeight="1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ht="15.75" customHeight="1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ht="15.75" customHeight="1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ht="15.75" customHeight="1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ht="15.75" customHeight="1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ht="15.75" customHeight="1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ht="15.75" customHeight="1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ht="15.75" customHeight="1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ht="15.75" customHeight="1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ht="15.75" customHeight="1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ht="15.75" customHeight="1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ht="15.75" customHeight="1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ht="15.75" customHeight="1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ht="15.75" customHeight="1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ht="15.75" customHeight="1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ht="15.75" customHeight="1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ht="15.75" customHeight="1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ht="15.75" customHeight="1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ht="15.75" customHeight="1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ht="15.75" customHeight="1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ht="15.75" customHeight="1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ht="15.75" customHeight="1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ht="15.75" customHeight="1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ht="15.75" customHeight="1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ht="15.75" customHeight="1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ht="15.75" customHeight="1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ht="15.75" customHeight="1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ht="15.75" customHeight="1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ht="15.75" customHeight="1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ht="15.75" customHeight="1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ht="15.75" customHeight="1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ht="15.75" customHeight="1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ht="15.75" customHeight="1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ht="15.75" customHeight="1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ht="15.75" customHeight="1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ht="15.75" customHeight="1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ht="15.75" customHeight="1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ht="15.75" customHeight="1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ht="15.75" customHeight="1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ht="15.75" customHeight="1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ht="15.75" customHeight="1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ht="15.75" customHeight="1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ht="15.75" customHeight="1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ht="15.75" customHeight="1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ht="15.75" customHeight="1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ht="15.75" customHeight="1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ht="15.75" customHeight="1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ht="15.75" customHeight="1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ht="15.75" customHeight="1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ht="15.75" customHeight="1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ht="15.75" customHeight="1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ht="15.75" customHeight="1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ht="15.75" customHeight="1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ht="15.75" customHeight="1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ht="15.75" customHeight="1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ht="15.75" customHeight="1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ht="15.75" customHeight="1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ht="15.75" customHeight="1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ht="15.75" customHeight="1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ht="15.75" customHeight="1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ht="15.75" customHeight="1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ht="15.75" customHeight="1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ht="15.75" customHeight="1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ht="15.75" customHeight="1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ht="15.75" customHeight="1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ht="15.75" customHeight="1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ht="15.75" customHeight="1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ht="15.75" customHeight="1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ht="15.75" customHeight="1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ht="15.75" customHeight="1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ht="15.75" customHeight="1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ht="15.75" customHeight="1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ht="15.75" customHeight="1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ht="15.75" customHeight="1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ht="15.75" customHeight="1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ht="15.75" customHeight="1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ht="15.75" customHeight="1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ht="15.75" customHeight="1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ht="15.75" customHeight="1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ht="15.75" customHeight="1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ht="15.75" customHeight="1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ht="15.75" customHeight="1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ht="15.75" customHeight="1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ht="15.75" customHeight="1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ht="15.75" customHeight="1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ht="15.75" customHeight="1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ht="15.75" customHeight="1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ht="15.75" customHeight="1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ht="15.75" customHeight="1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ht="15.75" customHeight="1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ht="15.75" customHeight="1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ht="15.75" customHeight="1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ht="15.75" customHeight="1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ht="15.75" customHeight="1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ht="15.75" customHeight="1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ht="15.75" customHeight="1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ht="15.75" customHeight="1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ht="15.75" customHeight="1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ht="15.75" customHeight="1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ht="15.75" customHeight="1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ht="15.75" customHeight="1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ht="15.75" customHeight="1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ht="15.75" customHeight="1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ht="15.75" customHeight="1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ht="15.75" customHeight="1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ht="15.75" customHeight="1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ht="15.75" customHeight="1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ht="15.75" customHeight="1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ht="15.75" customHeight="1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ht="15.75" customHeight="1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ht="15.75" customHeight="1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ht="15.75" customHeight="1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ht="15.75" customHeight="1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ht="15.75" customHeight="1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ht="15.75" customHeight="1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ht="15.75" customHeight="1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ht="15.75" customHeight="1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ht="15.75" customHeight="1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ht="15.75" customHeight="1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ht="15.75" customHeight="1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ht="15.75" customHeight="1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ht="15.75" customHeight="1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ht="15.75" customHeight="1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ht="15.75" customHeight="1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ht="15.75" customHeight="1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ht="15.75" customHeight="1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ht="15.75" customHeight="1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ht="15.75" customHeight="1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ht="15.75" customHeight="1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ht="15.75" customHeight="1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ht="15.75" customHeight="1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ht="15.75" customHeight="1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ht="15.75" customHeight="1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ht="15.75" customHeight="1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ht="15.75" customHeight="1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ht="15.75" customHeight="1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ht="15.75" customHeight="1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ht="15.75" customHeight="1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ht="15.75" customHeight="1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ht="15.75" customHeight="1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ht="15.75" customHeight="1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ht="15.75" customHeight="1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ht="15.75" customHeight="1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ht="15.75" customHeight="1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ht="15.75" customHeight="1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ht="15.75" customHeight="1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ht="15.75" customHeight="1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ht="15.75" customHeight="1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ht="15.75" customHeight="1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ht="15.75" customHeight="1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ht="15.75" customHeight="1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ht="15.75" customHeight="1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ht="15.75" customHeight="1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ht="15.75" customHeight="1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ht="15.75" customHeight="1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ht="15.75" customHeight="1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ht="15.75" customHeight="1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ht="15.75" customHeight="1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ht="15.75" customHeight="1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ht="15.75" customHeight="1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ht="15.75" customHeight="1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ht="15.75" customHeight="1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ht="15.75" customHeight="1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ht="15.75" customHeight="1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ht="15.75" customHeight="1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ht="15.75" customHeight="1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ht="15.75" customHeight="1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ht="15.75" customHeight="1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ht="15.75" customHeight="1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ht="15.75" customHeight="1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ht="15.75" customHeight="1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ht="15.75" customHeight="1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ht="15.75" customHeight="1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ht="15.75" customHeight="1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ht="15.75" customHeight="1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ht="15.75" customHeight="1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ht="15.75" customHeight="1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ht="15.75" customHeight="1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ht="15.75" customHeight="1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ht="15.75" customHeight="1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ht="15.75" customHeight="1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ht="15.75" customHeight="1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ht="15.75" customHeight="1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ht="15.75" customHeight="1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ht="15.75" customHeight="1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ht="15.75" customHeight="1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ht="15.75" customHeight="1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ht="15.75" customHeight="1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ht="15.75" customHeight="1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ht="15.75" customHeight="1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ht="15.75" customHeight="1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ht="15.75" customHeight="1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ht="15.75" customHeight="1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ht="15.75" customHeight="1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ht="15.75" customHeight="1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ht="15.75" customHeight="1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ht="15.75" customHeight="1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ht="15.75" customHeight="1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ht="15.75" customHeight="1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ht="15.75" customHeight="1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ht="15.75" customHeight="1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ht="15.75" customHeight="1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ht="15.75" customHeight="1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ht="15.75" customHeight="1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ht="15.75" customHeight="1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ht="15.75" customHeight="1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ht="15.75" customHeight="1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ht="15.75" customHeight="1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ht="15.75" customHeight="1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ht="15.75" customHeight="1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ht="15.75" customHeight="1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ht="15.75" customHeight="1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ht="15.75" customHeight="1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ht="15.75" customHeight="1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ht="15.75" customHeight="1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ht="15.75" customHeight="1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ht="15.75" customHeight="1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ht="15.75" customHeight="1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ht="15.75" customHeight="1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ht="15.75" customHeight="1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ht="15.75" customHeight="1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ht="15.75" customHeight="1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ht="15.75" customHeight="1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ht="15.75" customHeight="1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ht="15.75" customHeight="1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ht="15.75" customHeight="1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ht="15.75" customHeight="1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ht="15.75" customHeight="1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ht="15.75" customHeight="1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ht="15.75" customHeight="1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ht="15.75" customHeight="1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ht="15.75" customHeight="1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ht="15.75" customHeight="1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ht="15.75" customHeight="1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ht="15.75" customHeight="1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ht="15.75" customHeight="1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ht="15.75" customHeight="1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ht="15.75" customHeight="1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ht="15.75" customHeight="1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ht="15.75" customHeight="1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ht="15.75" customHeight="1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ht="15.75" customHeight="1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ht="15.75" customHeight="1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ht="15.75" customHeight="1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ht="15.75" customHeight="1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ht="15.75" customHeight="1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ht="15.75" customHeight="1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ht="15.75" customHeight="1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ht="15.75" customHeight="1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ht="15.75" customHeight="1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ht="15.75" customHeight="1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ht="15.75" customHeight="1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ht="15.75" customHeight="1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ht="15.75" customHeight="1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ht="15.75" customHeight="1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ht="15.75" customHeight="1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ht="15.75" customHeight="1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ht="15.75" customHeight="1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ht="15.75" customHeight="1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ht="15.75" customHeight="1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ht="15.75" customHeight="1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ht="15.75" customHeight="1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ht="15.75" customHeight="1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ht="15.75" customHeight="1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ht="15.75" customHeight="1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ht="15.75" customHeight="1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ht="15.75" customHeight="1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ht="15.75" customHeight="1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ht="15.75" customHeight="1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ht="15.75" customHeight="1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ht="15.75" customHeight="1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ht="15.75" customHeight="1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ht="15.75" customHeight="1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ht="15.75" customHeight="1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ht="15.75" customHeight="1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ht="15.75" customHeight="1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ht="15.75" customHeight="1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ht="15.75" customHeight="1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ht="15.75" customHeight="1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ht="15.75" customHeight="1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ht="15.75" customHeight="1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ht="15.75" customHeight="1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ht="15.75" customHeight="1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ht="15.75" customHeight="1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ht="15.75" customHeight="1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ht="15.75" customHeight="1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ht="15.75" customHeight="1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ht="15.75" customHeight="1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ht="15.75" customHeight="1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ht="15.75" customHeight="1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ht="15.75" customHeight="1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ht="15.75" customHeight="1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ht="15.75" customHeight="1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ht="15.75" customHeight="1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ht="15.75" customHeight="1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ht="15.75" customHeight="1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ht="15.75" customHeight="1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ht="15.75" customHeight="1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5.75" customHeight="1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ht="15.75" customHeight="1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ht="15.75" customHeight="1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ht="15.75" customHeight="1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ht="15.75" customHeight="1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ht="15.75" customHeight="1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ht="15.75" customHeight="1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ht="15.75" customHeight="1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ht="15.75" customHeight="1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ht="15.75" customHeight="1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ht="15.75" customHeight="1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ht="15.75" customHeight="1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ht="15.75" customHeight="1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ht="15.75" customHeight="1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ht="15.75" customHeight="1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ht="15.75" customHeight="1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ht="15.75" customHeight="1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ht="15.75" customHeight="1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ht="15.75" customHeight="1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ht="15.75" customHeight="1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ht="15.75" customHeight="1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ht="15.75" customHeight="1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ht="15.75" customHeight="1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ht="15.75" customHeight="1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ht="15.75" customHeight="1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ht="15.75" customHeight="1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ht="15.75" customHeight="1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ht="15.75" customHeight="1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ht="15.75" customHeight="1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ht="15.75" customHeight="1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ht="15.75" customHeight="1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ht="15.75" customHeight="1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ht="15.75" customHeight="1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ht="15.75" customHeight="1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ht="15.75" customHeight="1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ht="15.75" customHeight="1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ht="15.75" customHeight="1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ht="15.75" customHeight="1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ht="15.75" customHeight="1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ht="15.75" customHeight="1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ht="15.75" customHeight="1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ht="15.75" customHeight="1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ht="15.75" customHeight="1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ht="15.75" customHeight="1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ht="15.75" customHeight="1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ht="15.75" customHeight="1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ht="15.75" customHeight="1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ht="15.75" customHeight="1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ht="15.75" customHeight="1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ht="15.75" customHeight="1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ht="15.75" customHeight="1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ht="15.75" customHeight="1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ht="15.75" customHeight="1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ht="15.75" customHeight="1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ht="15.75" customHeight="1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ht="15.75" customHeight="1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ht="15.75" customHeight="1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ht="15.75" customHeight="1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ht="15.75" customHeight="1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ht="15.75" customHeight="1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ht="15.75" customHeight="1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ht="15.75" customHeight="1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ht="15.75" customHeight="1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ht="15.75" customHeight="1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ht="15.75" customHeight="1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ht="15.75" customHeight="1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ht="15.75" customHeight="1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ht="15.75" customHeight="1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ht="15.75" customHeight="1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ht="15.75" customHeight="1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ht="15.75" customHeight="1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ht="15.75" customHeight="1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ht="15.75" customHeight="1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ht="15.75" customHeight="1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ht="15.75" customHeight="1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ht="15.75" customHeight="1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ht="15.75" customHeight="1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ht="15.75" customHeight="1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ht="15.75" customHeight="1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ht="15.75" customHeight="1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ht="15.75" customHeight="1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</sheetData>
  <mergeCells count="14">
    <mergeCell ref="J23:L23"/>
    <mergeCell ref="O26:R30"/>
    <mergeCell ref="D11:E11"/>
    <mergeCell ref="G12:H12"/>
    <mergeCell ref="G11:H11"/>
    <mergeCell ref="B13:C13"/>
    <mergeCell ref="G17:H17"/>
    <mergeCell ref="J17:L17"/>
    <mergeCell ref="K21:L21"/>
    <mergeCell ref="G23:H23"/>
    <mergeCell ref="D23:E23"/>
    <mergeCell ref="D17:E17"/>
    <mergeCell ref="K20:L20"/>
    <mergeCell ref="K19:L19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8.29"/>
    <col customWidth="1" min="3" max="3" width="31.71"/>
    <col customWidth="1" min="4" max="4" width="9.14"/>
    <col customWidth="1" min="5" max="5" width="13.0"/>
    <col customWidth="1" min="6" max="6" width="19.71"/>
    <col customWidth="1" min="7" max="7" width="11.0"/>
    <col customWidth="1" min="8" max="8" width="12.29"/>
    <col customWidth="1" min="9" max="9" width="16.29"/>
    <col customWidth="1" min="10" max="10" width="19.86"/>
    <col customWidth="1" min="11" max="11" width="12.29"/>
    <col customWidth="1" min="12" max="12" width="9.14"/>
    <col customWidth="1" min="13" max="13" width="14.86"/>
    <col customWidth="1" min="14" max="14" width="11.71"/>
    <col customWidth="1" min="15" max="15" width="8.71"/>
    <col customWidth="1" min="16" max="16" width="17.43"/>
    <col customWidth="1" min="17" max="17" width="30.43"/>
    <col customWidth="1" min="18" max="18" width="8.14"/>
    <col customWidth="1" min="19" max="25" width="8.71"/>
  </cols>
  <sheetData>
    <row r="1" hidden="1">
      <c r="A1" s="26"/>
      <c r="B1" s="31"/>
      <c r="C1" s="32"/>
      <c r="D1" s="31"/>
      <c r="E1" s="31"/>
      <c r="F1" s="31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hidden="1">
      <c r="A2" s="36" t="s">
        <v>19</v>
      </c>
      <c r="F2" s="31"/>
      <c r="G2" s="34"/>
      <c r="H2" s="34"/>
      <c r="I2" s="38" t="s">
        <v>20</v>
      </c>
      <c r="J2" s="40">
        <f>C4-C5</f>
        <v>59357.6605</v>
      </c>
      <c r="K2" s="41">
        <f>VLOOKUP(J2,$I$4:$L$8,3,1)</f>
        <v>0.275</v>
      </c>
      <c r="L2" s="43">
        <f>VLOOKUP(J2,$I$4:$L$8,4,1)</f>
        <v>869.36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hidden="1">
      <c r="A3" s="31"/>
      <c r="B3" s="45" t="s">
        <v>22</v>
      </c>
      <c r="C3" s="46">
        <v>5700.0</v>
      </c>
      <c r="D3" s="48"/>
      <c r="E3" s="48"/>
      <c r="F3" s="48"/>
      <c r="G3" s="34"/>
      <c r="H3" s="34"/>
      <c r="I3" s="50"/>
      <c r="J3" s="50"/>
      <c r="K3" s="52"/>
      <c r="L3" s="5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hidden="1">
      <c r="A4" s="31"/>
      <c r="B4" s="45" t="s">
        <v>30</v>
      </c>
      <c r="C4" s="56">
        <v>60000.0</v>
      </c>
      <c r="D4" s="58" t="s">
        <v>32</v>
      </c>
      <c r="G4" s="34"/>
      <c r="H4" s="34"/>
      <c r="I4" s="60">
        <v>0.0</v>
      </c>
      <c r="J4" s="60">
        <v>1903.98</v>
      </c>
      <c r="K4" s="62" t="s">
        <v>34</v>
      </c>
      <c r="L4" s="64" t="s">
        <v>34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hidden="1">
      <c r="A5" s="31"/>
      <c r="B5" s="66" t="s">
        <v>35</v>
      </c>
      <c r="C5" s="73">
        <f>IF(C4&gt;5645.8,J11,K11)</f>
        <v>642.3395</v>
      </c>
      <c r="D5" s="31"/>
      <c r="E5" s="31"/>
      <c r="F5" s="31"/>
      <c r="G5" s="34"/>
      <c r="H5" s="34"/>
      <c r="I5" s="60">
        <v>1903.99</v>
      </c>
      <c r="J5" s="60">
        <v>2826.65</v>
      </c>
      <c r="K5" s="62">
        <v>0.075</v>
      </c>
      <c r="L5" s="75">
        <v>142.8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hidden="1">
      <c r="A6" s="31"/>
      <c r="B6" s="66" t="s">
        <v>39</v>
      </c>
      <c r="C6" s="73">
        <f>IF(J2&lt;J4,0,(((C4-C5)*K2)-L2))</f>
        <v>15453.99664</v>
      </c>
      <c r="D6" s="80"/>
      <c r="E6" s="82"/>
      <c r="F6" s="86"/>
      <c r="G6" s="88"/>
      <c r="H6" s="88"/>
      <c r="I6" s="90">
        <v>2826.66</v>
      </c>
      <c r="J6" s="90">
        <v>3751.05</v>
      </c>
      <c r="K6" s="92">
        <v>0.15</v>
      </c>
      <c r="L6" s="94">
        <v>354.8</v>
      </c>
      <c r="M6" s="88"/>
      <c r="N6" s="88"/>
      <c r="O6" s="88"/>
      <c r="P6" s="97"/>
      <c r="Q6" s="98"/>
      <c r="R6" s="88"/>
      <c r="S6" s="88"/>
      <c r="T6" s="34"/>
      <c r="U6" s="34"/>
      <c r="V6" s="34"/>
      <c r="W6" s="34"/>
      <c r="X6" s="34"/>
      <c r="Y6" s="34"/>
    </row>
    <row r="7" hidden="1">
      <c r="A7" s="31"/>
      <c r="B7" s="100" t="s">
        <v>47</v>
      </c>
      <c r="C7" s="102">
        <f>C4-C5-C6</f>
        <v>43903.66386</v>
      </c>
      <c r="D7" s="80"/>
      <c r="E7" s="80"/>
      <c r="F7" s="86"/>
      <c r="G7" s="88"/>
      <c r="H7" s="88"/>
      <c r="I7" s="90">
        <v>3751.06</v>
      </c>
      <c r="J7" s="90">
        <v>4664.68</v>
      </c>
      <c r="K7" s="92">
        <v>0.225</v>
      </c>
      <c r="L7" s="94">
        <v>636.13</v>
      </c>
      <c r="M7" s="88"/>
      <c r="N7" s="88"/>
      <c r="O7" s="88"/>
      <c r="P7" s="104"/>
      <c r="Q7" s="88"/>
      <c r="R7" s="88"/>
      <c r="S7" s="88"/>
      <c r="T7" s="34"/>
      <c r="U7" s="34"/>
      <c r="V7" s="34"/>
      <c r="W7" s="34"/>
      <c r="X7" s="34"/>
      <c r="Y7" s="34"/>
    </row>
    <row r="8" hidden="1">
      <c r="A8" s="31"/>
      <c r="B8" s="105"/>
      <c r="C8" s="106"/>
      <c r="D8" s="80"/>
      <c r="E8" s="108"/>
      <c r="F8" s="108"/>
      <c r="G8" s="109"/>
      <c r="H8" s="109"/>
      <c r="I8" s="110">
        <v>4664.69</v>
      </c>
      <c r="J8" s="110">
        <v>100000.0</v>
      </c>
      <c r="K8" s="112">
        <v>0.275</v>
      </c>
      <c r="L8" s="114">
        <v>869.36</v>
      </c>
      <c r="M8" s="98"/>
      <c r="N8" s="88"/>
      <c r="O8" s="88"/>
      <c r="P8" s="88"/>
      <c r="Q8" s="88"/>
      <c r="R8" s="88"/>
      <c r="S8" s="88"/>
      <c r="T8" s="34"/>
      <c r="U8" s="34"/>
      <c r="V8" s="34"/>
      <c r="W8" s="34"/>
      <c r="X8" s="34"/>
      <c r="Y8" s="34"/>
    </row>
    <row r="9" hidden="1">
      <c r="A9" s="31"/>
      <c r="B9" s="105"/>
      <c r="C9" s="106"/>
      <c r="D9" s="80"/>
      <c r="E9" s="116"/>
      <c r="F9" s="116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34"/>
      <c r="U9" s="34"/>
      <c r="V9" s="34"/>
      <c r="W9" s="34"/>
      <c r="X9" s="34"/>
      <c r="Y9" s="34"/>
    </row>
    <row r="10" hidden="1">
      <c r="A10" s="31"/>
      <c r="B10" s="117" t="s">
        <v>53</v>
      </c>
      <c r="C10" s="119">
        <f>C6+C5</f>
        <v>16096.33614</v>
      </c>
      <c r="D10" s="80"/>
      <c r="E10" s="80"/>
      <c r="F10" s="108"/>
      <c r="G10" s="109"/>
      <c r="H10" s="109"/>
      <c r="I10" s="121"/>
      <c r="J10" s="122"/>
      <c r="K10" s="121"/>
      <c r="L10" s="121"/>
      <c r="M10" s="98"/>
      <c r="N10" s="98"/>
      <c r="O10" s="88"/>
      <c r="P10" s="88"/>
      <c r="Q10" s="88"/>
      <c r="R10" s="88"/>
      <c r="S10" s="88"/>
      <c r="T10" s="34"/>
      <c r="U10" s="34"/>
      <c r="V10" s="34"/>
      <c r="W10" s="34"/>
      <c r="X10" s="34"/>
      <c r="Y10" s="34"/>
    </row>
    <row r="11" hidden="1">
      <c r="A11" s="31"/>
      <c r="B11" s="124" t="s">
        <v>57</v>
      </c>
      <c r="C11" s="126">
        <f>C6/C4</f>
        <v>0.2575666106</v>
      </c>
      <c r="D11" s="80"/>
      <c r="E11" s="80"/>
      <c r="F11" s="128"/>
      <c r="G11" s="88"/>
      <c r="H11" s="88"/>
      <c r="I11" s="129" t="s">
        <v>59</v>
      </c>
      <c r="J11" s="40">
        <f>J14*K14</f>
        <v>642.3395</v>
      </c>
      <c r="K11" s="40">
        <f>C4*K14</f>
        <v>6600</v>
      </c>
      <c r="L11" s="131"/>
      <c r="M11" s="88"/>
      <c r="N11" s="88"/>
      <c r="O11" s="88"/>
      <c r="P11" s="88"/>
      <c r="Q11" s="88"/>
      <c r="R11" s="88"/>
      <c r="S11" s="88"/>
      <c r="T11" s="34"/>
      <c r="U11" s="34"/>
      <c r="V11" s="34"/>
      <c r="W11" s="34"/>
      <c r="X11" s="34"/>
      <c r="Y11" s="34"/>
    </row>
    <row r="12" hidden="1">
      <c r="A12" s="31"/>
      <c r="B12" s="26"/>
      <c r="C12" s="132"/>
      <c r="D12" s="80"/>
      <c r="E12" s="80"/>
      <c r="F12" s="80"/>
      <c r="G12" s="88"/>
      <c r="H12" s="88"/>
      <c r="I12" s="134">
        <v>0.0</v>
      </c>
      <c r="J12" s="138">
        <v>1751.81</v>
      </c>
      <c r="K12" s="140">
        <v>0.08</v>
      </c>
      <c r="L12" s="142"/>
      <c r="M12" s="88"/>
      <c r="N12" s="88"/>
      <c r="O12" s="88"/>
      <c r="P12" s="88"/>
      <c r="Q12" s="88"/>
      <c r="R12" s="88"/>
      <c r="S12" s="88"/>
      <c r="T12" s="34"/>
      <c r="U12" s="34"/>
      <c r="V12" s="34"/>
      <c r="W12" s="34"/>
      <c r="X12" s="34"/>
      <c r="Y12" s="34"/>
    </row>
    <row r="13" hidden="1">
      <c r="A13" s="34"/>
      <c r="B13" s="143"/>
      <c r="C13" s="145"/>
      <c r="D13" s="88"/>
      <c r="E13" s="88"/>
      <c r="F13" s="88"/>
      <c r="G13" s="88"/>
      <c r="H13" s="88"/>
      <c r="I13" s="146">
        <v>1751.82</v>
      </c>
      <c r="J13" s="148">
        <v>2919.72</v>
      </c>
      <c r="K13" s="140">
        <v>0.09</v>
      </c>
      <c r="L13" s="150"/>
      <c r="M13" s="88"/>
      <c r="N13" s="88"/>
      <c r="O13" s="88"/>
      <c r="P13" s="88"/>
      <c r="Q13" s="88"/>
      <c r="R13" s="88"/>
      <c r="S13" s="88"/>
      <c r="T13" s="34"/>
      <c r="U13" s="34"/>
      <c r="V13" s="34"/>
      <c r="W13" s="34"/>
      <c r="X13" s="34"/>
      <c r="Y13" s="34"/>
    </row>
    <row r="14" hidden="1">
      <c r="A14" s="34"/>
      <c r="B14" s="151"/>
      <c r="C14" s="152"/>
      <c r="D14" s="88"/>
      <c r="E14" s="88"/>
      <c r="F14" s="88"/>
      <c r="G14" s="88"/>
      <c r="H14" s="88"/>
      <c r="I14" s="146">
        <v>2919.73</v>
      </c>
      <c r="J14" s="148">
        <v>5839.45</v>
      </c>
      <c r="K14" s="140">
        <v>0.11</v>
      </c>
      <c r="L14" s="150"/>
      <c r="M14" s="88"/>
      <c r="N14" s="88"/>
      <c r="O14" s="88"/>
      <c r="P14" s="88"/>
      <c r="Q14" s="88"/>
      <c r="R14" s="88"/>
      <c r="S14" s="88"/>
      <c r="T14" s="34"/>
      <c r="U14" s="34"/>
      <c r="V14" s="34"/>
      <c r="W14" s="34"/>
      <c r="X14" s="34"/>
      <c r="Y14" s="34"/>
    </row>
    <row r="15" hidden="1">
      <c r="A15" s="34"/>
      <c r="B15" s="34"/>
      <c r="C15" s="152"/>
      <c r="D15" s="13"/>
      <c r="E15" s="15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4"/>
      <c r="U15" s="34"/>
      <c r="V15" s="34"/>
      <c r="W15" s="34"/>
      <c r="X15" s="34"/>
      <c r="Y15" s="34"/>
    </row>
    <row r="16" hidden="1">
      <c r="A16" s="34"/>
      <c r="B16" s="156"/>
      <c r="C16" s="158"/>
      <c r="D16" s="88"/>
      <c r="E16" s="160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34"/>
      <c r="U16" s="34"/>
      <c r="V16" s="34"/>
      <c r="W16" s="34"/>
      <c r="X16" s="34"/>
      <c r="Y16" s="34"/>
    </row>
    <row r="17" hidden="1">
      <c r="A17" s="34"/>
      <c r="B17" s="162"/>
      <c r="C17" s="156"/>
      <c r="D17" s="88"/>
      <c r="E17" s="154"/>
      <c r="F17" s="163"/>
      <c r="G17" s="88"/>
      <c r="H17" s="88"/>
      <c r="L17" s="88"/>
      <c r="M17" s="88"/>
      <c r="N17" s="88"/>
      <c r="O17" s="164"/>
      <c r="P17" s="164"/>
      <c r="Q17" s="164"/>
      <c r="R17" s="88"/>
      <c r="S17" s="88"/>
      <c r="T17" s="34"/>
      <c r="U17" s="34"/>
      <c r="V17" s="34"/>
      <c r="W17" s="34"/>
      <c r="X17" s="34"/>
      <c r="Y17" s="34"/>
    </row>
    <row r="18" hidden="1">
      <c r="A18" s="34"/>
      <c r="B18" s="165" t="s">
        <v>67</v>
      </c>
      <c r="K18" s="88"/>
      <c r="L18" s="88"/>
      <c r="M18" s="88"/>
      <c r="N18" s="88"/>
      <c r="O18" s="167"/>
      <c r="P18" s="163"/>
      <c r="Q18" s="163"/>
      <c r="R18" s="88"/>
      <c r="S18" s="88"/>
      <c r="T18" s="34"/>
      <c r="U18" s="34"/>
      <c r="V18" s="34"/>
      <c r="W18" s="34"/>
      <c r="X18" s="34"/>
      <c r="Y18" s="34"/>
    </row>
    <row r="19" hidden="1">
      <c r="A19" s="34"/>
      <c r="B19" s="168"/>
      <c r="C19" s="156"/>
      <c r="D19" s="34"/>
      <c r="E19" s="34"/>
      <c r="F19" s="34"/>
      <c r="G19" s="34"/>
      <c r="H19" s="34"/>
      <c r="I19" s="34"/>
      <c r="J19" s="6"/>
      <c r="K19" s="34"/>
      <c r="L19" s="34"/>
      <c r="M19" s="34"/>
      <c r="N19" s="34"/>
      <c r="O19" s="169"/>
      <c r="P19" s="170"/>
      <c r="Q19" s="170"/>
      <c r="R19" s="34"/>
      <c r="S19" s="34"/>
      <c r="T19" s="34"/>
      <c r="U19" s="34"/>
      <c r="V19" s="34"/>
      <c r="W19" s="34"/>
      <c r="X19" s="34"/>
      <c r="Y19" s="34"/>
    </row>
    <row r="20">
      <c r="A20" s="34"/>
      <c r="B20" s="172"/>
      <c r="C20" s="15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69"/>
      <c r="P20" s="170"/>
      <c r="Q20" s="170"/>
      <c r="R20" s="170"/>
      <c r="S20" s="34"/>
      <c r="T20" s="34"/>
      <c r="U20" s="34"/>
      <c r="V20" s="34"/>
      <c r="W20" s="34"/>
      <c r="X20" s="34"/>
      <c r="Y20" s="34"/>
    </row>
    <row r="21">
      <c r="A21" s="34"/>
      <c r="B21" s="34"/>
      <c r="C21" s="15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69"/>
      <c r="P21" s="170"/>
      <c r="Q21" s="170"/>
      <c r="R21" s="34"/>
      <c r="S21" s="34"/>
      <c r="T21" s="34"/>
      <c r="U21" s="34"/>
      <c r="V21" s="34"/>
      <c r="W21" s="34"/>
      <c r="X21" s="34"/>
      <c r="Y21" s="34"/>
    </row>
    <row r="22">
      <c r="A22" s="34"/>
      <c r="B22" s="34"/>
      <c r="C22" s="15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69"/>
      <c r="P22" s="170"/>
      <c r="Q22" s="143"/>
      <c r="R22" s="34"/>
      <c r="S22" s="34"/>
      <c r="T22" s="34"/>
      <c r="U22" s="34"/>
      <c r="V22" s="34"/>
      <c r="W22" s="34"/>
      <c r="X22" s="34"/>
      <c r="Y22" s="34"/>
    </row>
    <row r="23" ht="15.75" customHeight="1">
      <c r="A23" s="34"/>
      <c r="B23" s="172"/>
      <c r="C23" s="15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ht="15.75" customHeight="1">
      <c r="A24" s="34"/>
      <c r="B24" s="34"/>
      <c r="C24" s="15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ht="15.75" customHeight="1">
      <c r="A25" s="34"/>
      <c r="B25" s="34"/>
      <c r="C25" s="15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ht="15.75" customHeight="1">
      <c r="A26" s="34"/>
      <c r="B26" s="34"/>
      <c r="C26" s="15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ht="15.75" customHeight="1">
      <c r="A27" s="34"/>
      <c r="B27" s="34"/>
      <c r="C27" s="15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ht="15.75" customHeight="1">
      <c r="A28" s="34"/>
      <c r="B28" s="34"/>
      <c r="C28" s="15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ht="15.75" customHeight="1">
      <c r="A29" s="34"/>
      <c r="B29" s="34"/>
      <c r="C29" s="15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ht="15.75" customHeight="1">
      <c r="A30" s="34"/>
      <c r="B30" s="34"/>
      <c r="C30" s="15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ht="15.75" customHeight="1">
      <c r="A31" s="34"/>
      <c r="B31" s="34"/>
      <c r="C31" s="15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ht="15.75" customHeight="1">
      <c r="A32" s="34"/>
      <c r="B32" s="34"/>
      <c r="C32" s="15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ht="15.75" customHeight="1">
      <c r="A33" s="34"/>
      <c r="B33" s="34"/>
      <c r="C33" s="15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ht="15.75" customHeight="1">
      <c r="A34" s="34"/>
      <c r="B34" s="34"/>
      <c r="C34" s="152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ht="15.75" customHeight="1">
      <c r="A35" s="34"/>
      <c r="B35" s="34"/>
      <c r="C35" s="15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ht="15.75" customHeight="1">
      <c r="A36" s="34"/>
      <c r="B36" s="34"/>
      <c r="C36" s="15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ht="15.75" customHeight="1">
      <c r="A37" s="34"/>
      <c r="B37" s="34"/>
      <c r="C37" s="152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ht="15.75" customHeight="1">
      <c r="A38" s="34"/>
      <c r="B38" s="34"/>
      <c r="C38" s="15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ht="15.75" customHeight="1">
      <c r="A39" s="34"/>
      <c r="B39" s="34"/>
      <c r="C39" s="15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ht="15.75" customHeight="1">
      <c r="A40" s="34"/>
      <c r="B40" s="34"/>
      <c r="C40" s="15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ht="15.75" customHeight="1">
      <c r="A41" s="34"/>
      <c r="B41" s="34"/>
      <c r="C41" s="15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ht="15.75" customHeight="1">
      <c r="A42" s="34"/>
      <c r="B42" s="34"/>
      <c r="C42" s="15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ht="15.75" customHeight="1">
      <c r="A43" s="34"/>
      <c r="B43" s="34"/>
      <c r="C43" s="152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ht="15.75" customHeight="1">
      <c r="A44" s="34"/>
      <c r="B44" s="34"/>
      <c r="C44" s="152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ht="15.75" customHeight="1">
      <c r="A45" s="34"/>
      <c r="B45" s="34"/>
      <c r="C45" s="15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ht="15.75" customHeight="1">
      <c r="A46" s="34"/>
      <c r="B46" s="34"/>
      <c r="C46" s="15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ht="15.75" customHeight="1">
      <c r="A47" s="34"/>
      <c r="B47" s="34"/>
      <c r="C47" s="15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ht="15.75" customHeight="1">
      <c r="A48" s="34"/>
      <c r="B48" s="34"/>
      <c r="C48" s="15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ht="15.75" customHeight="1">
      <c r="A49" s="34"/>
      <c r="B49" s="34"/>
      <c r="C49" s="15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ht="15.75" customHeight="1">
      <c r="A50" s="34"/>
      <c r="B50" s="34"/>
      <c r="C50" s="15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ht="15.75" customHeight="1">
      <c r="A51" s="34"/>
      <c r="B51" s="34"/>
      <c r="C51" s="15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ht="15.75" customHeight="1">
      <c r="A52" s="34"/>
      <c r="B52" s="34"/>
      <c r="C52" s="15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ht="15.75" customHeight="1">
      <c r="A53" s="34"/>
      <c r="B53" s="34"/>
      <c r="C53" s="15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ht="15.75" customHeight="1">
      <c r="A54" s="34"/>
      <c r="B54" s="34"/>
      <c r="C54" s="15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ht="15.75" customHeight="1">
      <c r="A55" s="34"/>
      <c r="B55" s="34"/>
      <c r="C55" s="15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ht="15.75" customHeight="1">
      <c r="A56" s="34"/>
      <c r="B56" s="34"/>
      <c r="C56" s="15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ht="15.75" customHeight="1">
      <c r="A57" s="34"/>
      <c r="B57" s="34"/>
      <c r="C57" s="15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ht="15.75" customHeight="1">
      <c r="A58" s="34"/>
      <c r="B58" s="34"/>
      <c r="C58" s="15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ht="15.75" customHeight="1">
      <c r="A59" s="34"/>
      <c r="B59" s="34"/>
      <c r="C59" s="15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ht="15.75" customHeight="1">
      <c r="A60" s="34"/>
      <c r="B60" s="34"/>
      <c r="C60" s="15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ht="15.75" customHeight="1">
      <c r="A61" s="34"/>
      <c r="B61" s="34"/>
      <c r="C61" s="15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ht="15.75" customHeight="1">
      <c r="A62" s="34"/>
      <c r="B62" s="34"/>
      <c r="C62" s="15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ht="15.75" customHeight="1">
      <c r="A63" s="34"/>
      <c r="B63" s="34"/>
      <c r="C63" s="15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ht="15.75" customHeight="1">
      <c r="A64" s="34"/>
      <c r="B64" s="34"/>
      <c r="C64" s="15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ht="15.75" customHeight="1">
      <c r="A65" s="34"/>
      <c r="B65" s="34"/>
      <c r="C65" s="15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ht="15.75" customHeight="1">
      <c r="A66" s="34"/>
      <c r="B66" s="34"/>
      <c r="C66" s="15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ht="15.75" customHeight="1">
      <c r="A67" s="34"/>
      <c r="B67" s="34"/>
      <c r="C67" s="15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ht="15.75" customHeight="1">
      <c r="A68" s="34"/>
      <c r="B68" s="34"/>
      <c r="C68" s="15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ht="15.75" customHeight="1">
      <c r="A69" s="34"/>
      <c r="B69" s="34"/>
      <c r="C69" s="15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ht="15.75" customHeight="1">
      <c r="A70" s="34"/>
      <c r="B70" s="34"/>
      <c r="C70" s="15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ht="15.75" customHeight="1">
      <c r="A71" s="34"/>
      <c r="B71" s="34"/>
      <c r="C71" s="15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ht="15.75" customHeight="1">
      <c r="A72" s="34"/>
      <c r="B72" s="34"/>
      <c r="C72" s="15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ht="15.75" customHeight="1">
      <c r="A73" s="34"/>
      <c r="B73" s="34"/>
      <c r="C73" s="15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ht="15.75" customHeight="1">
      <c r="A74" s="34"/>
      <c r="B74" s="34"/>
      <c r="C74" s="15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ht="15.75" customHeight="1">
      <c r="A75" s="34"/>
      <c r="B75" s="34"/>
      <c r="C75" s="15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ht="15.75" customHeight="1">
      <c r="A76" s="34"/>
      <c r="B76" s="34"/>
      <c r="C76" s="15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ht="15.75" customHeight="1">
      <c r="A77" s="34"/>
      <c r="B77" s="34"/>
      <c r="C77" s="15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ht="15.75" customHeight="1">
      <c r="A78" s="34"/>
      <c r="B78" s="34"/>
      <c r="C78" s="15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ht="15.75" customHeight="1">
      <c r="A79" s="34"/>
      <c r="B79" s="34"/>
      <c r="C79" s="15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ht="15.75" customHeight="1">
      <c r="A80" s="34"/>
      <c r="B80" s="34"/>
      <c r="C80" s="15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ht="15.75" customHeight="1">
      <c r="A81" s="34"/>
      <c r="B81" s="34"/>
      <c r="C81" s="15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ht="15.75" customHeight="1">
      <c r="A82" s="34"/>
      <c r="B82" s="34"/>
      <c r="C82" s="15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ht="15.75" customHeight="1">
      <c r="A83" s="34"/>
      <c r="B83" s="34"/>
      <c r="C83" s="15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ht="15.75" customHeight="1">
      <c r="A84" s="34"/>
      <c r="B84" s="34"/>
      <c r="C84" s="15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ht="15.75" customHeight="1">
      <c r="A85" s="34"/>
      <c r="B85" s="34"/>
      <c r="C85" s="15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ht="15.75" customHeight="1">
      <c r="A86" s="34"/>
      <c r="B86" s="34"/>
      <c r="C86" s="15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ht="15.75" customHeight="1">
      <c r="A87" s="34"/>
      <c r="B87" s="34"/>
      <c r="C87" s="15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ht="15.75" customHeight="1">
      <c r="A88" s="34"/>
      <c r="B88" s="34"/>
      <c r="C88" s="15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ht="15.75" customHeight="1">
      <c r="A89" s="34"/>
      <c r="B89" s="34"/>
      <c r="C89" s="15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ht="15.75" customHeight="1">
      <c r="A90" s="34"/>
      <c r="B90" s="34"/>
      <c r="C90" s="15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ht="15.75" customHeight="1">
      <c r="A91" s="34"/>
      <c r="B91" s="34"/>
      <c r="C91" s="15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ht="15.75" customHeight="1">
      <c r="A92" s="34"/>
      <c r="B92" s="34"/>
      <c r="C92" s="15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ht="15.75" customHeight="1">
      <c r="A93" s="34"/>
      <c r="B93" s="34"/>
      <c r="C93" s="15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ht="15.75" customHeight="1">
      <c r="A94" s="34"/>
      <c r="B94" s="34"/>
      <c r="C94" s="15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ht="15.75" customHeight="1">
      <c r="A95" s="34"/>
      <c r="B95" s="34"/>
      <c r="C95" s="15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ht="15.75" customHeight="1">
      <c r="A96" s="34"/>
      <c r="B96" s="34"/>
      <c r="C96" s="15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ht="15.75" customHeight="1">
      <c r="A97" s="34"/>
      <c r="B97" s="34"/>
      <c r="C97" s="15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ht="15.75" customHeight="1">
      <c r="A98" s="34"/>
      <c r="B98" s="34"/>
      <c r="C98" s="15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ht="15.75" customHeight="1">
      <c r="A99" s="34"/>
      <c r="B99" s="34"/>
      <c r="C99" s="15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ht="15.75" customHeight="1">
      <c r="A100" s="34"/>
      <c r="B100" s="34"/>
      <c r="C100" s="15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ht="15.75" customHeight="1">
      <c r="A101" s="34"/>
      <c r="B101" s="34"/>
      <c r="C101" s="15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ht="15.75" customHeight="1">
      <c r="A102" s="34"/>
      <c r="B102" s="34"/>
      <c r="C102" s="15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ht="15.75" customHeight="1">
      <c r="A103" s="34"/>
      <c r="B103" s="34"/>
      <c r="C103" s="15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ht="15.75" customHeight="1">
      <c r="A104" s="34"/>
      <c r="B104" s="34"/>
      <c r="C104" s="15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ht="15.75" customHeight="1">
      <c r="A105" s="34"/>
      <c r="B105" s="34"/>
      <c r="C105" s="15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ht="15.75" customHeight="1">
      <c r="A106" s="34"/>
      <c r="B106" s="34"/>
      <c r="C106" s="15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ht="15.75" customHeight="1">
      <c r="A107" s="34"/>
      <c r="B107" s="34"/>
      <c r="C107" s="15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ht="15.75" customHeight="1">
      <c r="A108" s="34"/>
      <c r="B108" s="34"/>
      <c r="C108" s="15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ht="15.75" customHeight="1">
      <c r="A109" s="34"/>
      <c r="B109" s="34"/>
      <c r="C109" s="15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ht="15.75" customHeight="1">
      <c r="A110" s="34"/>
      <c r="B110" s="34"/>
      <c r="C110" s="15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ht="15.75" customHeight="1">
      <c r="A111" s="34"/>
      <c r="B111" s="34"/>
      <c r="C111" s="15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ht="15.75" customHeight="1">
      <c r="A112" s="34"/>
      <c r="B112" s="34"/>
      <c r="C112" s="15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ht="15.75" customHeight="1">
      <c r="A113" s="34"/>
      <c r="B113" s="34"/>
      <c r="C113" s="15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ht="15.75" customHeight="1">
      <c r="A114" s="34"/>
      <c r="B114" s="34"/>
      <c r="C114" s="15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ht="15.75" customHeight="1">
      <c r="A115" s="34"/>
      <c r="B115" s="34"/>
      <c r="C115" s="15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ht="15.75" customHeight="1">
      <c r="A116" s="34"/>
      <c r="B116" s="34"/>
      <c r="C116" s="15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ht="15.75" customHeight="1">
      <c r="A117" s="34"/>
      <c r="B117" s="34"/>
      <c r="C117" s="15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ht="15.75" customHeight="1">
      <c r="A118" s="34"/>
      <c r="B118" s="34"/>
      <c r="C118" s="15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ht="15.75" customHeight="1">
      <c r="A119" s="34"/>
      <c r="B119" s="34"/>
      <c r="C119" s="15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ht="15.75" customHeight="1">
      <c r="A120" s="34"/>
      <c r="B120" s="34"/>
      <c r="C120" s="15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ht="15.75" customHeight="1">
      <c r="A121" s="34"/>
      <c r="B121" s="34"/>
      <c r="C121" s="15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ht="15.75" customHeight="1">
      <c r="A122" s="34"/>
      <c r="B122" s="34"/>
      <c r="C122" s="15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ht="15.75" customHeight="1">
      <c r="A123" s="34"/>
      <c r="B123" s="34"/>
      <c r="C123" s="15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ht="15.75" customHeight="1">
      <c r="A124" s="34"/>
      <c r="B124" s="34"/>
      <c r="C124" s="15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ht="15.75" customHeight="1">
      <c r="A125" s="34"/>
      <c r="B125" s="34"/>
      <c r="C125" s="15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ht="15.75" customHeight="1">
      <c r="A126" s="34"/>
      <c r="B126" s="34"/>
      <c r="C126" s="15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ht="15.75" customHeight="1">
      <c r="A127" s="34"/>
      <c r="B127" s="34"/>
      <c r="C127" s="15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ht="15.75" customHeight="1">
      <c r="A128" s="34"/>
      <c r="B128" s="34"/>
      <c r="C128" s="15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ht="15.75" customHeight="1">
      <c r="A129" s="34"/>
      <c r="B129" s="34"/>
      <c r="C129" s="15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ht="15.75" customHeight="1">
      <c r="A130" s="34"/>
      <c r="B130" s="34"/>
      <c r="C130" s="15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ht="15.75" customHeight="1">
      <c r="A131" s="34"/>
      <c r="B131" s="34"/>
      <c r="C131" s="15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ht="15.75" customHeight="1">
      <c r="A132" s="34"/>
      <c r="B132" s="34"/>
      <c r="C132" s="15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ht="15.75" customHeight="1">
      <c r="A133" s="34"/>
      <c r="B133" s="34"/>
      <c r="C133" s="15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ht="15.75" customHeight="1">
      <c r="A134" s="34"/>
      <c r="B134" s="34"/>
      <c r="C134" s="15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ht="15.75" customHeight="1">
      <c r="A135" s="34"/>
      <c r="B135" s="34"/>
      <c r="C135" s="15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ht="15.75" customHeight="1">
      <c r="A136" s="34"/>
      <c r="B136" s="34"/>
      <c r="C136" s="15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ht="15.75" customHeight="1">
      <c r="A137" s="34"/>
      <c r="B137" s="34"/>
      <c r="C137" s="15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ht="15.75" customHeight="1">
      <c r="A138" s="34"/>
      <c r="B138" s="34"/>
      <c r="C138" s="15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ht="15.75" customHeight="1">
      <c r="A139" s="34"/>
      <c r="B139" s="34"/>
      <c r="C139" s="15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ht="15.75" customHeight="1">
      <c r="A140" s="34"/>
      <c r="B140" s="34"/>
      <c r="C140" s="15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ht="15.75" customHeight="1">
      <c r="A141" s="34"/>
      <c r="B141" s="34"/>
      <c r="C141" s="15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ht="15.75" customHeight="1">
      <c r="A142" s="34"/>
      <c r="B142" s="34"/>
      <c r="C142" s="15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ht="15.75" customHeight="1">
      <c r="A143" s="34"/>
      <c r="B143" s="34"/>
      <c r="C143" s="15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ht="15.75" customHeight="1">
      <c r="A144" s="34"/>
      <c r="B144" s="34"/>
      <c r="C144" s="15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ht="15.75" customHeight="1">
      <c r="A145" s="34"/>
      <c r="B145" s="34"/>
      <c r="C145" s="15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ht="15.75" customHeight="1">
      <c r="A146" s="34"/>
      <c r="B146" s="34"/>
      <c r="C146" s="15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ht="15.75" customHeight="1">
      <c r="A147" s="34"/>
      <c r="B147" s="34"/>
      <c r="C147" s="15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ht="15.75" customHeight="1">
      <c r="A148" s="34"/>
      <c r="B148" s="34"/>
      <c r="C148" s="15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ht="15.75" customHeight="1">
      <c r="A149" s="34"/>
      <c r="B149" s="34"/>
      <c r="C149" s="15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ht="15.75" customHeight="1">
      <c r="A150" s="34"/>
      <c r="B150" s="34"/>
      <c r="C150" s="15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ht="15.75" customHeight="1">
      <c r="A151" s="34"/>
      <c r="B151" s="34"/>
      <c r="C151" s="15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ht="15.75" customHeight="1">
      <c r="A152" s="34"/>
      <c r="B152" s="34"/>
      <c r="C152" s="15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ht="15.75" customHeight="1">
      <c r="A153" s="34"/>
      <c r="B153" s="34"/>
      <c r="C153" s="15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ht="15.75" customHeight="1">
      <c r="A154" s="34"/>
      <c r="B154" s="34"/>
      <c r="C154" s="15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ht="15.75" customHeight="1">
      <c r="A155" s="34"/>
      <c r="B155" s="34"/>
      <c r="C155" s="15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ht="15.75" customHeight="1">
      <c r="A156" s="34"/>
      <c r="B156" s="34"/>
      <c r="C156" s="15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ht="15.75" customHeight="1">
      <c r="A157" s="34"/>
      <c r="B157" s="34"/>
      <c r="C157" s="15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ht="15.75" customHeight="1">
      <c r="A158" s="34"/>
      <c r="B158" s="34"/>
      <c r="C158" s="15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ht="15.75" customHeight="1">
      <c r="A159" s="34"/>
      <c r="B159" s="34"/>
      <c r="C159" s="15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ht="15.75" customHeight="1">
      <c r="A160" s="34"/>
      <c r="B160" s="34"/>
      <c r="C160" s="15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ht="15.75" customHeight="1">
      <c r="A161" s="34"/>
      <c r="B161" s="34"/>
      <c r="C161" s="15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ht="15.75" customHeight="1">
      <c r="A162" s="34"/>
      <c r="B162" s="34"/>
      <c r="C162" s="15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ht="15.75" customHeight="1">
      <c r="A163" s="34"/>
      <c r="B163" s="34"/>
      <c r="C163" s="15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ht="15.75" customHeight="1">
      <c r="A164" s="34"/>
      <c r="B164" s="34"/>
      <c r="C164" s="15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ht="15.75" customHeight="1">
      <c r="A165" s="34"/>
      <c r="B165" s="34"/>
      <c r="C165" s="15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ht="15.75" customHeight="1">
      <c r="A166" s="34"/>
      <c r="B166" s="34"/>
      <c r="C166" s="15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ht="15.75" customHeight="1">
      <c r="A167" s="34"/>
      <c r="B167" s="34"/>
      <c r="C167" s="15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ht="15.75" customHeight="1">
      <c r="A168" s="34"/>
      <c r="B168" s="34"/>
      <c r="C168" s="15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ht="15.75" customHeight="1">
      <c r="A169" s="34"/>
      <c r="B169" s="34"/>
      <c r="C169" s="15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ht="15.75" customHeight="1">
      <c r="A170" s="34"/>
      <c r="B170" s="34"/>
      <c r="C170" s="15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ht="15.75" customHeight="1">
      <c r="A171" s="34"/>
      <c r="B171" s="34"/>
      <c r="C171" s="15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ht="15.75" customHeight="1">
      <c r="A172" s="34"/>
      <c r="B172" s="34"/>
      <c r="C172" s="15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ht="15.75" customHeight="1">
      <c r="A173" s="34"/>
      <c r="B173" s="34"/>
      <c r="C173" s="15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ht="15.75" customHeight="1">
      <c r="A174" s="34"/>
      <c r="B174" s="34"/>
      <c r="C174" s="15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ht="15.75" customHeight="1">
      <c r="A175" s="34"/>
      <c r="B175" s="34"/>
      <c r="C175" s="15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ht="15.75" customHeight="1">
      <c r="A176" s="34"/>
      <c r="B176" s="34"/>
      <c r="C176" s="15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ht="15.75" customHeight="1">
      <c r="A177" s="34"/>
      <c r="B177" s="34"/>
      <c r="C177" s="15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ht="15.75" customHeight="1">
      <c r="A178" s="34"/>
      <c r="B178" s="34"/>
      <c r="C178" s="15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ht="15.75" customHeight="1">
      <c r="A179" s="34"/>
      <c r="B179" s="34"/>
      <c r="C179" s="15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ht="15.75" customHeight="1">
      <c r="A180" s="34"/>
      <c r="B180" s="34"/>
      <c r="C180" s="15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ht="15.75" customHeight="1">
      <c r="A181" s="34"/>
      <c r="B181" s="34"/>
      <c r="C181" s="15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ht="15.75" customHeight="1">
      <c r="A182" s="34"/>
      <c r="B182" s="34"/>
      <c r="C182" s="15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ht="15.75" customHeight="1">
      <c r="A183" s="34"/>
      <c r="B183" s="34"/>
      <c r="C183" s="15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ht="15.75" customHeight="1">
      <c r="A184" s="34"/>
      <c r="B184" s="34"/>
      <c r="C184" s="152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ht="15.75" customHeight="1">
      <c r="A185" s="34"/>
      <c r="B185" s="34"/>
      <c r="C185" s="152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ht="15.75" customHeight="1">
      <c r="A186" s="34"/>
      <c r="B186" s="34"/>
      <c r="C186" s="152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ht="15.75" customHeight="1">
      <c r="A187" s="34"/>
      <c r="B187" s="34"/>
      <c r="C187" s="152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ht="15.75" customHeight="1">
      <c r="A188" s="34"/>
      <c r="B188" s="34"/>
      <c r="C188" s="152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ht="15.75" customHeight="1">
      <c r="A189" s="34"/>
      <c r="B189" s="34"/>
      <c r="C189" s="152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ht="15.75" customHeight="1">
      <c r="A190" s="34"/>
      <c r="B190" s="34"/>
      <c r="C190" s="152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ht="15.75" customHeight="1">
      <c r="A191" s="34"/>
      <c r="B191" s="34"/>
      <c r="C191" s="152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ht="15.75" customHeight="1">
      <c r="A192" s="34"/>
      <c r="B192" s="34"/>
      <c r="C192" s="152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ht="15.75" customHeight="1">
      <c r="A193" s="34"/>
      <c r="B193" s="34"/>
      <c r="C193" s="152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ht="15.75" customHeight="1">
      <c r="A194" s="34"/>
      <c r="B194" s="34"/>
      <c r="C194" s="152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ht="15.75" customHeight="1">
      <c r="A195" s="34"/>
      <c r="B195" s="34"/>
      <c r="C195" s="152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ht="15.75" customHeight="1">
      <c r="A196" s="34"/>
      <c r="B196" s="34"/>
      <c r="C196" s="152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ht="15.75" customHeight="1">
      <c r="A197" s="34"/>
      <c r="B197" s="34"/>
      <c r="C197" s="152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ht="15.75" customHeight="1">
      <c r="A198" s="34"/>
      <c r="B198" s="34"/>
      <c r="C198" s="152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ht="15.75" customHeight="1">
      <c r="A199" s="34"/>
      <c r="B199" s="34"/>
      <c r="C199" s="152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ht="15.75" customHeight="1">
      <c r="A200" s="34"/>
      <c r="B200" s="34"/>
      <c r="C200" s="152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ht="15.75" customHeight="1">
      <c r="A201" s="34"/>
      <c r="B201" s="34"/>
      <c r="C201" s="152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ht="15.75" customHeight="1">
      <c r="A202" s="34"/>
      <c r="B202" s="34"/>
      <c r="C202" s="152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ht="15.75" customHeight="1">
      <c r="A203" s="34"/>
      <c r="B203" s="34"/>
      <c r="C203" s="152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ht="15.75" customHeight="1">
      <c r="A204" s="34"/>
      <c r="B204" s="34"/>
      <c r="C204" s="152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ht="15.75" customHeight="1">
      <c r="A205" s="34"/>
      <c r="B205" s="34"/>
      <c r="C205" s="152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ht="15.75" customHeight="1">
      <c r="A206" s="34"/>
      <c r="B206" s="34"/>
      <c r="C206" s="152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ht="15.75" customHeight="1">
      <c r="A207" s="34"/>
      <c r="B207" s="34"/>
      <c r="C207" s="152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ht="15.75" customHeight="1">
      <c r="A208" s="34"/>
      <c r="B208" s="34"/>
      <c r="C208" s="152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ht="15.75" customHeight="1">
      <c r="A209" s="34"/>
      <c r="B209" s="34"/>
      <c r="C209" s="152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ht="15.75" customHeight="1">
      <c r="A210" s="34"/>
      <c r="B210" s="34"/>
      <c r="C210" s="152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ht="15.75" customHeight="1">
      <c r="A211" s="34"/>
      <c r="B211" s="34"/>
      <c r="C211" s="152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ht="15.75" customHeight="1">
      <c r="A212" s="34"/>
      <c r="B212" s="34"/>
      <c r="C212" s="152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ht="15.75" customHeight="1">
      <c r="A213" s="34"/>
      <c r="B213" s="34"/>
      <c r="C213" s="152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ht="15.75" customHeight="1">
      <c r="A214" s="34"/>
      <c r="B214" s="34"/>
      <c r="C214" s="152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ht="15.75" customHeight="1">
      <c r="A215" s="34"/>
      <c r="B215" s="34"/>
      <c r="C215" s="152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ht="15.75" customHeight="1">
      <c r="A216" s="34"/>
      <c r="B216" s="34"/>
      <c r="C216" s="152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ht="15.75" customHeight="1">
      <c r="A217" s="34"/>
      <c r="B217" s="34"/>
      <c r="C217" s="152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ht="15.75" customHeight="1">
      <c r="A218" s="34"/>
      <c r="B218" s="34"/>
      <c r="C218" s="152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ht="15.75" customHeight="1">
      <c r="A219" s="34"/>
      <c r="B219" s="34"/>
      <c r="C219" s="152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ht="15.75" customHeight="1">
      <c r="A220" s="34"/>
      <c r="B220" s="34"/>
      <c r="C220" s="152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ht="15.75" customHeight="1">
      <c r="A221" s="34"/>
      <c r="B221" s="34"/>
      <c r="C221" s="152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ht="15.75" customHeight="1">
      <c r="A222" s="34"/>
      <c r="B222" s="34"/>
      <c r="C222" s="152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ht="15.75" customHeight="1">
      <c r="A223" s="34"/>
      <c r="B223" s="34"/>
      <c r="C223" s="152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ht="15.75" customHeight="1">
      <c r="A224" s="34"/>
      <c r="B224" s="34"/>
      <c r="C224" s="152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ht="15.75" customHeight="1">
      <c r="A225" s="34"/>
      <c r="B225" s="34"/>
      <c r="C225" s="152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ht="15.75" customHeight="1">
      <c r="A226" s="34"/>
      <c r="B226" s="34"/>
      <c r="C226" s="152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ht="15.75" customHeight="1">
      <c r="A227" s="34"/>
      <c r="B227" s="34"/>
      <c r="C227" s="152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ht="15.75" customHeight="1">
      <c r="A228" s="34"/>
      <c r="B228" s="34"/>
      <c r="C228" s="152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ht="15.75" customHeight="1">
      <c r="A229" s="34"/>
      <c r="B229" s="34"/>
      <c r="C229" s="152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ht="15.75" customHeight="1">
      <c r="A230" s="34"/>
      <c r="B230" s="34"/>
      <c r="C230" s="152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ht="15.75" customHeight="1">
      <c r="A231" s="34"/>
      <c r="B231" s="34"/>
      <c r="C231" s="152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ht="15.75" customHeight="1">
      <c r="A232" s="34"/>
      <c r="B232" s="34"/>
      <c r="C232" s="152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ht="15.75" customHeight="1">
      <c r="A233" s="34"/>
      <c r="B233" s="34"/>
      <c r="C233" s="152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ht="15.75" customHeight="1">
      <c r="A234" s="34"/>
      <c r="B234" s="34"/>
      <c r="C234" s="152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ht="15.75" customHeight="1">
      <c r="A235" s="34"/>
      <c r="B235" s="34"/>
      <c r="C235" s="152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ht="15.75" customHeight="1">
      <c r="A236" s="34"/>
      <c r="B236" s="34"/>
      <c r="C236" s="152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ht="15.75" customHeight="1">
      <c r="A237" s="34"/>
      <c r="B237" s="34"/>
      <c r="C237" s="152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ht="15.75" customHeight="1">
      <c r="A238" s="34"/>
      <c r="B238" s="34"/>
      <c r="C238" s="152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ht="15.75" customHeight="1">
      <c r="A239" s="34"/>
      <c r="B239" s="34"/>
      <c r="C239" s="152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ht="15.75" customHeight="1">
      <c r="A240" s="34"/>
      <c r="B240" s="34"/>
      <c r="C240" s="152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ht="15.75" customHeight="1">
      <c r="A241" s="34"/>
      <c r="B241" s="34"/>
      <c r="C241" s="152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ht="15.75" customHeight="1">
      <c r="A242" s="34"/>
      <c r="B242" s="34"/>
      <c r="C242" s="152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ht="15.75" customHeight="1">
      <c r="A243" s="34"/>
      <c r="B243" s="34"/>
      <c r="C243" s="152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ht="15.75" customHeight="1">
      <c r="A244" s="34"/>
      <c r="B244" s="34"/>
      <c r="C244" s="152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ht="15.75" customHeight="1">
      <c r="A245" s="34"/>
      <c r="B245" s="34"/>
      <c r="C245" s="152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ht="15.75" customHeight="1">
      <c r="A246" s="34"/>
      <c r="B246" s="34"/>
      <c r="C246" s="152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ht="15.75" customHeight="1">
      <c r="A247" s="34"/>
      <c r="B247" s="34"/>
      <c r="C247" s="152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ht="15.75" customHeight="1">
      <c r="A248" s="34"/>
      <c r="B248" s="34"/>
      <c r="C248" s="152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ht="15.75" customHeight="1">
      <c r="A249" s="34"/>
      <c r="B249" s="34"/>
      <c r="C249" s="152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ht="15.75" customHeight="1">
      <c r="A250" s="34"/>
      <c r="B250" s="34"/>
      <c r="C250" s="152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ht="15.75" customHeight="1">
      <c r="A251" s="34"/>
      <c r="B251" s="34"/>
      <c r="C251" s="152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ht="15.75" customHeight="1">
      <c r="A252" s="34"/>
      <c r="B252" s="34"/>
      <c r="C252" s="152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ht="15.75" customHeight="1">
      <c r="A253" s="34"/>
      <c r="B253" s="34"/>
      <c r="C253" s="152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ht="15.75" customHeight="1">
      <c r="A254" s="34"/>
      <c r="B254" s="34"/>
      <c r="C254" s="152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ht="15.75" customHeight="1">
      <c r="A255" s="34"/>
      <c r="B255" s="34"/>
      <c r="C255" s="152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ht="15.75" customHeight="1">
      <c r="A256" s="34"/>
      <c r="B256" s="34"/>
      <c r="C256" s="152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ht="15.75" customHeight="1">
      <c r="A257" s="34"/>
      <c r="B257" s="34"/>
      <c r="C257" s="152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ht="15.75" customHeight="1">
      <c r="A258" s="34"/>
      <c r="B258" s="34"/>
      <c r="C258" s="152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ht="15.75" customHeight="1">
      <c r="A259" s="34"/>
      <c r="B259" s="34"/>
      <c r="C259" s="152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ht="15.75" customHeight="1">
      <c r="A260" s="34"/>
      <c r="B260" s="34"/>
      <c r="C260" s="152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ht="15.75" customHeight="1">
      <c r="A261" s="34"/>
      <c r="B261" s="34"/>
      <c r="C261" s="152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ht="15.75" customHeight="1">
      <c r="A262" s="34"/>
      <c r="B262" s="34"/>
      <c r="C262" s="152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ht="15.75" customHeight="1">
      <c r="A263" s="34"/>
      <c r="B263" s="34"/>
      <c r="C263" s="152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ht="15.75" customHeight="1">
      <c r="A264" s="34"/>
      <c r="B264" s="34"/>
      <c r="C264" s="15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ht="15.75" customHeight="1">
      <c r="A265" s="34"/>
      <c r="B265" s="34"/>
      <c r="C265" s="152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ht="15.75" customHeight="1">
      <c r="A266" s="34"/>
      <c r="B266" s="34"/>
      <c r="C266" s="152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ht="15.75" customHeight="1">
      <c r="A267" s="34"/>
      <c r="B267" s="34"/>
      <c r="C267" s="152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ht="15.75" customHeight="1">
      <c r="A268" s="34"/>
      <c r="B268" s="34"/>
      <c r="C268" s="152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ht="15.75" customHeight="1">
      <c r="A269" s="34"/>
      <c r="B269" s="34"/>
      <c r="C269" s="152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ht="15.75" customHeight="1">
      <c r="A270" s="34"/>
      <c r="B270" s="34"/>
      <c r="C270" s="152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ht="15.75" customHeight="1">
      <c r="A271" s="34"/>
      <c r="B271" s="34"/>
      <c r="C271" s="152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ht="15.75" customHeight="1">
      <c r="A272" s="34"/>
      <c r="B272" s="34"/>
      <c r="C272" s="152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ht="15.75" customHeight="1">
      <c r="A273" s="34"/>
      <c r="B273" s="34"/>
      <c r="C273" s="152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ht="15.75" customHeight="1">
      <c r="A274" s="34"/>
      <c r="B274" s="34"/>
      <c r="C274" s="152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ht="15.75" customHeight="1">
      <c r="A275" s="34"/>
      <c r="B275" s="34"/>
      <c r="C275" s="152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ht="15.75" customHeight="1">
      <c r="A276" s="34"/>
      <c r="B276" s="34"/>
      <c r="C276" s="152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ht="15.75" customHeight="1">
      <c r="A277" s="34"/>
      <c r="B277" s="34"/>
      <c r="C277" s="152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ht="15.75" customHeight="1">
      <c r="A278" s="34"/>
      <c r="B278" s="34"/>
      <c r="C278" s="15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ht="15.75" customHeight="1">
      <c r="A279" s="34"/>
      <c r="B279" s="34"/>
      <c r="C279" s="152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ht="15.75" customHeight="1">
      <c r="A280" s="34"/>
      <c r="B280" s="34"/>
      <c r="C280" s="152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ht="15.75" customHeight="1">
      <c r="A281" s="34"/>
      <c r="B281" s="34"/>
      <c r="C281" s="15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ht="15.75" customHeight="1">
      <c r="A282" s="34"/>
      <c r="B282" s="34"/>
      <c r="C282" s="152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ht="15.75" customHeight="1">
      <c r="A283" s="34"/>
      <c r="B283" s="34"/>
      <c r="C283" s="152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ht="15.75" customHeight="1">
      <c r="A284" s="34"/>
      <c r="B284" s="34"/>
      <c r="C284" s="15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ht="15.75" customHeight="1">
      <c r="A285" s="34"/>
      <c r="B285" s="34"/>
      <c r="C285" s="15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ht="15.75" customHeight="1">
      <c r="A286" s="34"/>
      <c r="B286" s="34"/>
      <c r="C286" s="152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ht="15.75" customHeight="1">
      <c r="A287" s="34"/>
      <c r="B287" s="34"/>
      <c r="C287" s="152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ht="15.75" customHeight="1">
      <c r="A288" s="34"/>
      <c r="B288" s="34"/>
      <c r="C288" s="15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ht="15.75" customHeight="1">
      <c r="A289" s="34"/>
      <c r="B289" s="34"/>
      <c r="C289" s="152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ht="15.75" customHeight="1">
      <c r="A290" s="34"/>
      <c r="B290" s="34"/>
      <c r="C290" s="15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ht="15.75" customHeight="1">
      <c r="A291" s="34"/>
      <c r="B291" s="34"/>
      <c r="C291" s="15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ht="15.75" customHeight="1">
      <c r="A292" s="34"/>
      <c r="B292" s="34"/>
      <c r="C292" s="152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ht="15.75" customHeight="1">
      <c r="A293" s="34"/>
      <c r="B293" s="34"/>
      <c r="C293" s="152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ht="15.75" customHeight="1">
      <c r="A294" s="34"/>
      <c r="B294" s="34"/>
      <c r="C294" s="15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ht="15.75" customHeight="1">
      <c r="A295" s="34"/>
      <c r="B295" s="34"/>
      <c r="C295" s="152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ht="15.75" customHeight="1">
      <c r="A296" s="34"/>
      <c r="B296" s="34"/>
      <c r="C296" s="152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ht="15.75" customHeight="1">
      <c r="A297" s="34"/>
      <c r="B297" s="34"/>
      <c r="C297" s="152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ht="15.75" customHeight="1">
      <c r="A298" s="34"/>
      <c r="B298" s="34"/>
      <c r="C298" s="15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ht="15.75" customHeight="1">
      <c r="A299" s="34"/>
      <c r="B299" s="34"/>
      <c r="C299" s="152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ht="15.75" customHeight="1">
      <c r="A300" s="34"/>
      <c r="B300" s="34"/>
      <c r="C300" s="152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ht="15.75" customHeight="1">
      <c r="A301" s="34"/>
      <c r="B301" s="34"/>
      <c r="C301" s="152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ht="15.75" customHeight="1">
      <c r="A302" s="34"/>
      <c r="B302" s="34"/>
      <c r="C302" s="152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ht="15.75" customHeight="1">
      <c r="A303" s="34"/>
      <c r="B303" s="34"/>
      <c r="C303" s="152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ht="15.75" customHeight="1">
      <c r="A304" s="34"/>
      <c r="B304" s="34"/>
      <c r="C304" s="152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ht="15.75" customHeight="1">
      <c r="A305" s="34"/>
      <c r="B305" s="34"/>
      <c r="C305" s="152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ht="15.75" customHeight="1">
      <c r="A306" s="34"/>
      <c r="B306" s="34"/>
      <c r="C306" s="152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ht="15.75" customHeight="1">
      <c r="A307" s="34"/>
      <c r="B307" s="34"/>
      <c r="C307" s="152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ht="15.75" customHeight="1">
      <c r="A308" s="34"/>
      <c r="B308" s="34"/>
      <c r="C308" s="152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ht="15.75" customHeight="1">
      <c r="A309" s="34"/>
      <c r="B309" s="34"/>
      <c r="C309" s="152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ht="15.75" customHeight="1">
      <c r="A310" s="34"/>
      <c r="B310" s="34"/>
      <c r="C310" s="152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ht="15.75" customHeight="1">
      <c r="A311" s="34"/>
      <c r="B311" s="34"/>
      <c r="C311" s="152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ht="15.75" customHeight="1">
      <c r="A312" s="34"/>
      <c r="B312" s="34"/>
      <c r="C312" s="152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ht="15.75" customHeight="1">
      <c r="A313" s="34"/>
      <c r="B313" s="34"/>
      <c r="C313" s="152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ht="15.75" customHeight="1">
      <c r="A314" s="34"/>
      <c r="B314" s="34"/>
      <c r="C314" s="152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ht="15.75" customHeight="1">
      <c r="A315" s="34"/>
      <c r="B315" s="34"/>
      <c r="C315" s="152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ht="15.75" customHeight="1">
      <c r="A316" s="34"/>
      <c r="B316" s="34"/>
      <c r="C316" s="152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ht="15.75" customHeight="1">
      <c r="A317" s="34"/>
      <c r="B317" s="34"/>
      <c r="C317" s="152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ht="15.75" customHeight="1">
      <c r="A318" s="34"/>
      <c r="B318" s="34"/>
      <c r="C318" s="152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ht="15.75" customHeight="1">
      <c r="A319" s="34"/>
      <c r="B319" s="34"/>
      <c r="C319" s="152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ht="15.75" customHeight="1">
      <c r="A320" s="34"/>
      <c r="B320" s="34"/>
      <c r="C320" s="152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ht="15.75" customHeight="1">
      <c r="A321" s="34"/>
      <c r="B321" s="34"/>
      <c r="C321" s="152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ht="15.75" customHeight="1">
      <c r="A322" s="34"/>
      <c r="B322" s="34"/>
      <c r="C322" s="152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ht="15.75" customHeight="1">
      <c r="A323" s="34"/>
      <c r="B323" s="34"/>
      <c r="C323" s="152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ht="15.75" customHeight="1">
      <c r="A324" s="34"/>
      <c r="B324" s="34"/>
      <c r="C324" s="152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ht="15.75" customHeight="1">
      <c r="A325" s="34"/>
      <c r="B325" s="34"/>
      <c r="C325" s="152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ht="15.75" customHeight="1">
      <c r="A326" s="34"/>
      <c r="B326" s="34"/>
      <c r="C326" s="152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ht="15.75" customHeight="1">
      <c r="A327" s="34"/>
      <c r="B327" s="34"/>
      <c r="C327" s="152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ht="15.75" customHeight="1">
      <c r="A328" s="34"/>
      <c r="B328" s="34"/>
      <c r="C328" s="152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ht="15.75" customHeight="1">
      <c r="A329" s="34"/>
      <c r="B329" s="34"/>
      <c r="C329" s="152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ht="15.75" customHeight="1">
      <c r="A330" s="34"/>
      <c r="B330" s="34"/>
      <c r="C330" s="152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ht="15.75" customHeight="1">
      <c r="A331" s="34"/>
      <c r="B331" s="34"/>
      <c r="C331" s="152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ht="15.75" customHeight="1">
      <c r="A332" s="34"/>
      <c r="B332" s="34"/>
      <c r="C332" s="152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ht="15.75" customHeight="1">
      <c r="A333" s="34"/>
      <c r="B333" s="34"/>
      <c r="C333" s="152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ht="15.75" customHeight="1">
      <c r="A334" s="34"/>
      <c r="B334" s="34"/>
      <c r="C334" s="152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ht="15.75" customHeight="1">
      <c r="A335" s="34"/>
      <c r="B335" s="34"/>
      <c r="C335" s="152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ht="15.75" customHeight="1">
      <c r="A336" s="34"/>
      <c r="B336" s="34"/>
      <c r="C336" s="152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ht="15.75" customHeight="1">
      <c r="A337" s="34"/>
      <c r="B337" s="34"/>
      <c r="C337" s="152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ht="15.75" customHeight="1">
      <c r="A338" s="34"/>
      <c r="B338" s="34"/>
      <c r="C338" s="152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ht="15.75" customHeight="1">
      <c r="A339" s="34"/>
      <c r="B339" s="34"/>
      <c r="C339" s="152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ht="15.75" customHeight="1">
      <c r="A340" s="34"/>
      <c r="B340" s="34"/>
      <c r="C340" s="152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ht="15.75" customHeight="1">
      <c r="A341" s="34"/>
      <c r="B341" s="34"/>
      <c r="C341" s="152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ht="15.75" customHeight="1">
      <c r="A342" s="34"/>
      <c r="B342" s="34"/>
      <c r="C342" s="152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ht="15.75" customHeight="1">
      <c r="A343" s="34"/>
      <c r="B343" s="34"/>
      <c r="C343" s="152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ht="15.75" customHeight="1">
      <c r="A344" s="34"/>
      <c r="B344" s="34"/>
      <c r="C344" s="152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ht="15.75" customHeight="1">
      <c r="A345" s="34"/>
      <c r="B345" s="34"/>
      <c r="C345" s="152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ht="15.75" customHeight="1">
      <c r="A346" s="34"/>
      <c r="B346" s="34"/>
      <c r="C346" s="152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ht="15.75" customHeight="1">
      <c r="A347" s="34"/>
      <c r="B347" s="34"/>
      <c r="C347" s="152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ht="15.75" customHeight="1">
      <c r="A348" s="34"/>
      <c r="B348" s="34"/>
      <c r="C348" s="152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ht="15.75" customHeight="1">
      <c r="A349" s="34"/>
      <c r="B349" s="34"/>
      <c r="C349" s="152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ht="15.75" customHeight="1">
      <c r="A350" s="34"/>
      <c r="B350" s="34"/>
      <c r="C350" s="152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ht="15.75" customHeight="1">
      <c r="A351" s="34"/>
      <c r="B351" s="34"/>
      <c r="C351" s="152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ht="15.75" customHeight="1">
      <c r="A352" s="34"/>
      <c r="B352" s="34"/>
      <c r="C352" s="152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ht="15.75" customHeight="1">
      <c r="A353" s="34"/>
      <c r="B353" s="34"/>
      <c r="C353" s="152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ht="15.75" customHeight="1">
      <c r="A354" s="34"/>
      <c r="B354" s="34"/>
      <c r="C354" s="152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ht="15.75" customHeight="1">
      <c r="A355" s="34"/>
      <c r="B355" s="34"/>
      <c r="C355" s="152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ht="15.75" customHeight="1">
      <c r="A356" s="34"/>
      <c r="B356" s="34"/>
      <c r="C356" s="152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ht="15.75" customHeight="1">
      <c r="A357" s="34"/>
      <c r="B357" s="34"/>
      <c r="C357" s="152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ht="15.75" customHeight="1">
      <c r="A358" s="34"/>
      <c r="B358" s="34"/>
      <c r="C358" s="152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ht="15.75" customHeight="1">
      <c r="A359" s="34"/>
      <c r="B359" s="34"/>
      <c r="C359" s="152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ht="15.75" customHeight="1">
      <c r="A360" s="34"/>
      <c r="B360" s="34"/>
      <c r="C360" s="152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ht="15.75" customHeight="1">
      <c r="A361" s="34"/>
      <c r="B361" s="34"/>
      <c r="C361" s="152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ht="15.75" customHeight="1">
      <c r="A362" s="34"/>
      <c r="B362" s="34"/>
      <c r="C362" s="152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ht="15.75" customHeight="1">
      <c r="A363" s="34"/>
      <c r="B363" s="34"/>
      <c r="C363" s="152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ht="15.75" customHeight="1">
      <c r="A364" s="34"/>
      <c r="B364" s="34"/>
      <c r="C364" s="152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ht="15.75" customHeight="1">
      <c r="A365" s="34"/>
      <c r="B365" s="34"/>
      <c r="C365" s="152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ht="15.75" customHeight="1">
      <c r="A366" s="34"/>
      <c r="B366" s="34"/>
      <c r="C366" s="152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ht="15.75" customHeight="1">
      <c r="A367" s="34"/>
      <c r="B367" s="34"/>
      <c r="C367" s="152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ht="15.75" customHeight="1">
      <c r="A368" s="34"/>
      <c r="B368" s="34"/>
      <c r="C368" s="152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ht="15.75" customHeight="1">
      <c r="A369" s="34"/>
      <c r="B369" s="34"/>
      <c r="C369" s="152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ht="15.75" customHeight="1">
      <c r="A370" s="34"/>
      <c r="B370" s="34"/>
      <c r="C370" s="152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ht="15.75" customHeight="1">
      <c r="A371" s="34"/>
      <c r="B371" s="34"/>
      <c r="C371" s="152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ht="15.75" customHeight="1">
      <c r="A372" s="34"/>
      <c r="B372" s="34"/>
      <c r="C372" s="152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ht="15.75" customHeight="1">
      <c r="A373" s="34"/>
      <c r="B373" s="34"/>
      <c r="C373" s="152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ht="15.75" customHeight="1">
      <c r="A374" s="34"/>
      <c r="B374" s="34"/>
      <c r="C374" s="152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ht="15.75" customHeight="1">
      <c r="A375" s="34"/>
      <c r="B375" s="34"/>
      <c r="C375" s="152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ht="15.75" customHeight="1">
      <c r="A376" s="34"/>
      <c r="B376" s="34"/>
      <c r="C376" s="152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ht="15.75" customHeight="1">
      <c r="A377" s="34"/>
      <c r="B377" s="34"/>
      <c r="C377" s="152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ht="15.75" customHeight="1">
      <c r="A378" s="34"/>
      <c r="B378" s="34"/>
      <c r="C378" s="152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ht="15.75" customHeight="1">
      <c r="A379" s="34"/>
      <c r="B379" s="34"/>
      <c r="C379" s="152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ht="15.75" customHeight="1">
      <c r="A380" s="34"/>
      <c r="B380" s="34"/>
      <c r="C380" s="152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ht="15.75" customHeight="1">
      <c r="A381" s="34"/>
      <c r="B381" s="34"/>
      <c r="C381" s="152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ht="15.75" customHeight="1">
      <c r="A382" s="34"/>
      <c r="B382" s="34"/>
      <c r="C382" s="152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ht="15.75" customHeight="1">
      <c r="A383" s="34"/>
      <c r="B383" s="34"/>
      <c r="C383" s="152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ht="15.75" customHeight="1">
      <c r="A384" s="34"/>
      <c r="B384" s="34"/>
      <c r="C384" s="152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ht="15.75" customHeight="1">
      <c r="A385" s="34"/>
      <c r="B385" s="34"/>
      <c r="C385" s="152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ht="15.75" customHeight="1">
      <c r="A386" s="34"/>
      <c r="B386" s="34"/>
      <c r="C386" s="152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ht="15.75" customHeight="1">
      <c r="A387" s="34"/>
      <c r="B387" s="34"/>
      <c r="C387" s="152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ht="15.75" customHeight="1">
      <c r="A388" s="34"/>
      <c r="B388" s="34"/>
      <c r="C388" s="152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ht="15.75" customHeight="1">
      <c r="A389" s="34"/>
      <c r="B389" s="34"/>
      <c r="C389" s="152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ht="15.75" customHeight="1">
      <c r="A390" s="34"/>
      <c r="B390" s="34"/>
      <c r="C390" s="152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ht="15.75" customHeight="1">
      <c r="A391" s="34"/>
      <c r="B391" s="34"/>
      <c r="C391" s="152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ht="15.75" customHeight="1">
      <c r="A392" s="34"/>
      <c r="B392" s="34"/>
      <c r="C392" s="152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ht="15.75" customHeight="1">
      <c r="A393" s="34"/>
      <c r="B393" s="34"/>
      <c r="C393" s="152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ht="15.75" customHeight="1">
      <c r="A394" s="34"/>
      <c r="B394" s="34"/>
      <c r="C394" s="152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ht="15.75" customHeight="1">
      <c r="A395" s="34"/>
      <c r="B395" s="34"/>
      <c r="C395" s="152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ht="15.75" customHeight="1">
      <c r="A396" s="34"/>
      <c r="B396" s="34"/>
      <c r="C396" s="152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ht="15.75" customHeight="1">
      <c r="A397" s="34"/>
      <c r="B397" s="34"/>
      <c r="C397" s="152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ht="15.75" customHeight="1">
      <c r="A398" s="34"/>
      <c r="B398" s="34"/>
      <c r="C398" s="152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ht="15.75" customHeight="1">
      <c r="A399" s="34"/>
      <c r="B399" s="34"/>
      <c r="C399" s="152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ht="15.75" customHeight="1">
      <c r="A400" s="34"/>
      <c r="B400" s="34"/>
      <c r="C400" s="152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ht="15.75" customHeight="1">
      <c r="A401" s="34"/>
      <c r="B401" s="34"/>
      <c r="C401" s="152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ht="15.75" customHeight="1">
      <c r="A402" s="34"/>
      <c r="B402" s="34"/>
      <c r="C402" s="152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ht="15.75" customHeight="1">
      <c r="A403" s="34"/>
      <c r="B403" s="34"/>
      <c r="C403" s="152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ht="15.75" customHeight="1">
      <c r="A404" s="34"/>
      <c r="B404" s="34"/>
      <c r="C404" s="152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ht="15.75" customHeight="1">
      <c r="A405" s="34"/>
      <c r="B405" s="34"/>
      <c r="C405" s="152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ht="15.75" customHeight="1">
      <c r="A406" s="34"/>
      <c r="B406" s="34"/>
      <c r="C406" s="152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ht="15.75" customHeight="1">
      <c r="A407" s="34"/>
      <c r="B407" s="34"/>
      <c r="C407" s="152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ht="15.75" customHeight="1">
      <c r="A408" s="34"/>
      <c r="B408" s="34"/>
      <c r="C408" s="152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ht="15.75" customHeight="1">
      <c r="A409" s="34"/>
      <c r="B409" s="34"/>
      <c r="C409" s="152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ht="15.75" customHeight="1">
      <c r="A410" s="34"/>
      <c r="B410" s="34"/>
      <c r="C410" s="152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ht="15.75" customHeight="1">
      <c r="A411" s="34"/>
      <c r="B411" s="34"/>
      <c r="C411" s="152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ht="15.75" customHeight="1">
      <c r="A412" s="34"/>
      <c r="B412" s="34"/>
      <c r="C412" s="152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ht="15.75" customHeight="1">
      <c r="A413" s="34"/>
      <c r="B413" s="34"/>
      <c r="C413" s="152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ht="15.75" customHeight="1">
      <c r="A414" s="34"/>
      <c r="B414" s="34"/>
      <c r="C414" s="152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ht="15.75" customHeight="1">
      <c r="A415" s="34"/>
      <c r="B415" s="34"/>
      <c r="C415" s="152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ht="15.75" customHeight="1">
      <c r="A416" s="34"/>
      <c r="B416" s="34"/>
      <c r="C416" s="152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ht="15.75" customHeight="1">
      <c r="A417" s="34"/>
      <c r="B417" s="34"/>
      <c r="C417" s="152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ht="15.75" customHeight="1">
      <c r="A418" s="34"/>
      <c r="B418" s="34"/>
      <c r="C418" s="152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ht="15.75" customHeight="1">
      <c r="A419" s="34"/>
      <c r="B419" s="34"/>
      <c r="C419" s="152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ht="15.75" customHeight="1">
      <c r="A420" s="34"/>
      <c r="B420" s="34"/>
      <c r="C420" s="152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ht="15.75" customHeight="1">
      <c r="A421" s="34"/>
      <c r="B421" s="34"/>
      <c r="C421" s="152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ht="15.75" customHeight="1">
      <c r="A422" s="34"/>
      <c r="B422" s="34"/>
      <c r="C422" s="152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ht="15.75" customHeight="1">
      <c r="A423" s="34"/>
      <c r="B423" s="34"/>
      <c r="C423" s="152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ht="15.75" customHeight="1">
      <c r="A424" s="34"/>
      <c r="B424" s="34"/>
      <c r="C424" s="152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ht="15.75" customHeight="1">
      <c r="A425" s="34"/>
      <c r="B425" s="34"/>
      <c r="C425" s="152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ht="15.75" customHeight="1">
      <c r="A426" s="34"/>
      <c r="B426" s="34"/>
      <c r="C426" s="152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ht="15.75" customHeight="1">
      <c r="A427" s="34"/>
      <c r="B427" s="34"/>
      <c r="C427" s="152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ht="15.75" customHeight="1">
      <c r="A428" s="34"/>
      <c r="B428" s="34"/>
      <c r="C428" s="152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ht="15.75" customHeight="1">
      <c r="A429" s="34"/>
      <c r="B429" s="34"/>
      <c r="C429" s="152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ht="15.75" customHeight="1">
      <c r="A430" s="34"/>
      <c r="B430" s="34"/>
      <c r="C430" s="152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ht="15.75" customHeight="1">
      <c r="A431" s="34"/>
      <c r="B431" s="34"/>
      <c r="C431" s="152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ht="15.75" customHeight="1">
      <c r="A432" s="34"/>
      <c r="B432" s="34"/>
      <c r="C432" s="152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ht="15.75" customHeight="1">
      <c r="A433" s="34"/>
      <c r="B433" s="34"/>
      <c r="C433" s="152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ht="15.75" customHeight="1">
      <c r="A434" s="34"/>
      <c r="B434" s="34"/>
      <c r="C434" s="152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ht="15.75" customHeight="1">
      <c r="A435" s="34"/>
      <c r="B435" s="34"/>
      <c r="C435" s="152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ht="15.75" customHeight="1">
      <c r="A436" s="34"/>
      <c r="B436" s="34"/>
      <c r="C436" s="152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ht="15.75" customHeight="1">
      <c r="A437" s="34"/>
      <c r="B437" s="34"/>
      <c r="C437" s="152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ht="15.75" customHeight="1">
      <c r="A438" s="34"/>
      <c r="B438" s="34"/>
      <c r="C438" s="152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ht="15.75" customHeight="1">
      <c r="A439" s="34"/>
      <c r="B439" s="34"/>
      <c r="C439" s="152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ht="15.75" customHeight="1">
      <c r="A440" s="34"/>
      <c r="B440" s="34"/>
      <c r="C440" s="152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ht="15.75" customHeight="1">
      <c r="A441" s="34"/>
      <c r="B441" s="34"/>
      <c r="C441" s="152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ht="15.75" customHeight="1">
      <c r="A442" s="34"/>
      <c r="B442" s="34"/>
      <c r="C442" s="152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ht="15.75" customHeight="1">
      <c r="A443" s="34"/>
      <c r="B443" s="34"/>
      <c r="C443" s="152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ht="15.75" customHeight="1">
      <c r="A444" s="34"/>
      <c r="B444" s="34"/>
      <c r="C444" s="152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ht="15.75" customHeight="1">
      <c r="A445" s="34"/>
      <c r="B445" s="34"/>
      <c r="C445" s="152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ht="15.75" customHeight="1">
      <c r="A446" s="34"/>
      <c r="B446" s="34"/>
      <c r="C446" s="152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ht="15.75" customHeight="1">
      <c r="A447" s="34"/>
      <c r="B447" s="34"/>
      <c r="C447" s="152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ht="15.75" customHeight="1">
      <c r="A448" s="34"/>
      <c r="B448" s="34"/>
      <c r="C448" s="152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ht="15.75" customHeight="1">
      <c r="A449" s="34"/>
      <c r="B449" s="34"/>
      <c r="C449" s="152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ht="15.75" customHeight="1">
      <c r="A450" s="34"/>
      <c r="B450" s="34"/>
      <c r="C450" s="152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ht="15.75" customHeight="1">
      <c r="A451" s="34"/>
      <c r="B451" s="34"/>
      <c r="C451" s="152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ht="15.75" customHeight="1">
      <c r="A452" s="34"/>
      <c r="B452" s="34"/>
      <c r="C452" s="152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ht="15.75" customHeight="1">
      <c r="A453" s="34"/>
      <c r="B453" s="34"/>
      <c r="C453" s="152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ht="15.75" customHeight="1">
      <c r="A454" s="34"/>
      <c r="B454" s="34"/>
      <c r="C454" s="152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ht="15.75" customHeight="1">
      <c r="A455" s="34"/>
      <c r="B455" s="34"/>
      <c r="C455" s="152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ht="15.75" customHeight="1">
      <c r="A456" s="34"/>
      <c r="B456" s="34"/>
      <c r="C456" s="152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ht="15.75" customHeight="1">
      <c r="A457" s="34"/>
      <c r="B457" s="34"/>
      <c r="C457" s="152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ht="15.75" customHeight="1">
      <c r="A458" s="34"/>
      <c r="B458" s="34"/>
      <c r="C458" s="152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 ht="15.75" customHeight="1">
      <c r="A459" s="34"/>
      <c r="B459" s="34"/>
      <c r="C459" s="152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 ht="15.75" customHeight="1">
      <c r="A460" s="34"/>
      <c r="B460" s="34"/>
      <c r="C460" s="152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 ht="15.75" customHeight="1">
      <c r="A461" s="34"/>
      <c r="B461" s="34"/>
      <c r="C461" s="152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ht="15.75" customHeight="1">
      <c r="A462" s="34"/>
      <c r="B462" s="34"/>
      <c r="C462" s="152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ht="15.75" customHeight="1">
      <c r="A463" s="34"/>
      <c r="B463" s="34"/>
      <c r="C463" s="152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ht="15.75" customHeight="1">
      <c r="A464" s="34"/>
      <c r="B464" s="34"/>
      <c r="C464" s="152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ht="15.75" customHeight="1">
      <c r="A465" s="34"/>
      <c r="B465" s="34"/>
      <c r="C465" s="152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ht="15.75" customHeight="1">
      <c r="A466" s="34"/>
      <c r="B466" s="34"/>
      <c r="C466" s="152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ht="15.75" customHeight="1">
      <c r="A467" s="34"/>
      <c r="B467" s="34"/>
      <c r="C467" s="152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ht="15.75" customHeight="1">
      <c r="A468" s="34"/>
      <c r="B468" s="34"/>
      <c r="C468" s="152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ht="15.75" customHeight="1">
      <c r="A469" s="34"/>
      <c r="B469" s="34"/>
      <c r="C469" s="152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ht="15.75" customHeight="1">
      <c r="A470" s="34"/>
      <c r="B470" s="34"/>
      <c r="C470" s="152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ht="15.75" customHeight="1">
      <c r="A471" s="34"/>
      <c r="B471" s="34"/>
      <c r="C471" s="152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ht="15.75" customHeight="1">
      <c r="A472" s="34"/>
      <c r="B472" s="34"/>
      <c r="C472" s="152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ht="15.75" customHeight="1">
      <c r="A473" s="34"/>
      <c r="B473" s="34"/>
      <c r="C473" s="152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ht="15.75" customHeight="1">
      <c r="A474" s="34"/>
      <c r="B474" s="34"/>
      <c r="C474" s="152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ht="15.75" customHeight="1">
      <c r="A475" s="34"/>
      <c r="B475" s="34"/>
      <c r="C475" s="152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ht="15.75" customHeight="1">
      <c r="A476" s="34"/>
      <c r="B476" s="34"/>
      <c r="C476" s="152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ht="15.75" customHeight="1">
      <c r="A477" s="34"/>
      <c r="B477" s="34"/>
      <c r="C477" s="152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ht="15.75" customHeight="1">
      <c r="A478" s="34"/>
      <c r="B478" s="34"/>
      <c r="C478" s="152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ht="15.75" customHeight="1">
      <c r="A479" s="34"/>
      <c r="B479" s="34"/>
      <c r="C479" s="152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ht="15.75" customHeight="1">
      <c r="A480" s="34"/>
      <c r="B480" s="34"/>
      <c r="C480" s="152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ht="15.75" customHeight="1">
      <c r="A481" s="34"/>
      <c r="B481" s="34"/>
      <c r="C481" s="152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ht="15.75" customHeight="1">
      <c r="A482" s="34"/>
      <c r="B482" s="34"/>
      <c r="C482" s="152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 ht="15.75" customHeight="1">
      <c r="A483" s="34"/>
      <c r="B483" s="34"/>
      <c r="C483" s="152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 ht="15.75" customHeight="1">
      <c r="A484" s="34"/>
      <c r="B484" s="34"/>
      <c r="C484" s="152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 ht="15.75" customHeight="1">
      <c r="A485" s="34"/>
      <c r="B485" s="34"/>
      <c r="C485" s="152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 ht="15.75" customHeight="1">
      <c r="A486" s="34"/>
      <c r="B486" s="34"/>
      <c r="C486" s="152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 ht="15.75" customHeight="1">
      <c r="A487" s="34"/>
      <c r="B487" s="34"/>
      <c r="C487" s="152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 ht="15.75" customHeight="1">
      <c r="A488" s="34"/>
      <c r="B488" s="34"/>
      <c r="C488" s="152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 ht="15.75" customHeight="1">
      <c r="A489" s="34"/>
      <c r="B489" s="34"/>
      <c r="C489" s="152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 ht="15.75" customHeight="1">
      <c r="A490" s="34"/>
      <c r="B490" s="34"/>
      <c r="C490" s="152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 ht="15.75" customHeight="1">
      <c r="A491" s="34"/>
      <c r="B491" s="34"/>
      <c r="C491" s="152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 ht="15.75" customHeight="1">
      <c r="A492" s="34"/>
      <c r="B492" s="34"/>
      <c r="C492" s="152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 ht="15.75" customHeight="1">
      <c r="A493" s="34"/>
      <c r="B493" s="34"/>
      <c r="C493" s="152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 ht="15.75" customHeight="1">
      <c r="A494" s="34"/>
      <c r="B494" s="34"/>
      <c r="C494" s="152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 ht="15.75" customHeight="1">
      <c r="A495" s="34"/>
      <c r="B495" s="34"/>
      <c r="C495" s="152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 ht="15.75" customHeight="1">
      <c r="A496" s="34"/>
      <c r="B496" s="34"/>
      <c r="C496" s="152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 ht="15.75" customHeight="1">
      <c r="A497" s="34"/>
      <c r="B497" s="34"/>
      <c r="C497" s="152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ht="15.75" customHeight="1">
      <c r="A498" s="34"/>
      <c r="B498" s="34"/>
      <c r="C498" s="152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ht="15.75" customHeight="1">
      <c r="A499" s="34"/>
      <c r="B499" s="34"/>
      <c r="C499" s="152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 ht="15.75" customHeight="1">
      <c r="A500" s="34"/>
      <c r="B500" s="34"/>
      <c r="C500" s="152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 ht="15.75" customHeight="1">
      <c r="A501" s="34"/>
      <c r="B501" s="34"/>
      <c r="C501" s="152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 ht="15.75" customHeight="1">
      <c r="A502" s="34"/>
      <c r="B502" s="34"/>
      <c r="C502" s="152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 ht="15.75" customHeight="1">
      <c r="A503" s="34"/>
      <c r="B503" s="34"/>
      <c r="C503" s="152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 ht="15.75" customHeight="1">
      <c r="A504" s="34"/>
      <c r="B504" s="34"/>
      <c r="C504" s="152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 ht="15.75" customHeight="1">
      <c r="A505" s="34"/>
      <c r="B505" s="34"/>
      <c r="C505" s="152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 ht="15.75" customHeight="1">
      <c r="A506" s="34"/>
      <c r="B506" s="34"/>
      <c r="C506" s="152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 ht="15.75" customHeight="1">
      <c r="A507" s="34"/>
      <c r="B507" s="34"/>
      <c r="C507" s="152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 ht="15.75" customHeight="1">
      <c r="A508" s="34"/>
      <c r="B508" s="34"/>
      <c r="C508" s="152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 ht="15.75" customHeight="1">
      <c r="A509" s="34"/>
      <c r="B509" s="34"/>
      <c r="C509" s="152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 ht="15.75" customHeight="1">
      <c r="A510" s="34"/>
      <c r="B510" s="34"/>
      <c r="C510" s="152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 ht="15.75" customHeight="1">
      <c r="A511" s="34"/>
      <c r="B511" s="34"/>
      <c r="C511" s="152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 ht="15.75" customHeight="1">
      <c r="A512" s="34"/>
      <c r="B512" s="34"/>
      <c r="C512" s="152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 ht="15.75" customHeight="1">
      <c r="A513" s="34"/>
      <c r="B513" s="34"/>
      <c r="C513" s="152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 ht="15.75" customHeight="1">
      <c r="A514" s="34"/>
      <c r="B514" s="34"/>
      <c r="C514" s="152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 ht="15.75" customHeight="1">
      <c r="A515" s="34"/>
      <c r="B515" s="34"/>
      <c r="C515" s="152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 ht="15.75" customHeight="1">
      <c r="A516" s="34"/>
      <c r="B516" s="34"/>
      <c r="C516" s="152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ht="15.75" customHeight="1">
      <c r="A517" s="34"/>
      <c r="B517" s="34"/>
      <c r="C517" s="152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ht="15.75" customHeight="1">
      <c r="A518" s="34"/>
      <c r="B518" s="34"/>
      <c r="C518" s="152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5.75" customHeight="1">
      <c r="A519" s="34"/>
      <c r="B519" s="34"/>
      <c r="C519" s="152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 ht="15.75" customHeight="1">
      <c r="A520" s="34"/>
      <c r="B520" s="34"/>
      <c r="C520" s="152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 ht="15.75" customHeight="1">
      <c r="A521" s="34"/>
      <c r="B521" s="34"/>
      <c r="C521" s="152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 ht="15.75" customHeight="1">
      <c r="A522" s="34"/>
      <c r="B522" s="34"/>
      <c r="C522" s="152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 ht="15.75" customHeight="1">
      <c r="A523" s="34"/>
      <c r="B523" s="34"/>
      <c r="C523" s="152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 ht="15.75" customHeight="1">
      <c r="A524" s="34"/>
      <c r="B524" s="34"/>
      <c r="C524" s="152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 ht="15.75" customHeight="1">
      <c r="A525" s="34"/>
      <c r="B525" s="34"/>
      <c r="C525" s="152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 ht="15.75" customHeight="1">
      <c r="A526" s="34"/>
      <c r="B526" s="34"/>
      <c r="C526" s="152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 ht="15.75" customHeight="1">
      <c r="A527" s="34"/>
      <c r="B527" s="34"/>
      <c r="C527" s="152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 ht="15.75" customHeight="1">
      <c r="A528" s="34"/>
      <c r="B528" s="34"/>
      <c r="C528" s="152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 ht="15.75" customHeight="1">
      <c r="A529" s="34"/>
      <c r="B529" s="34"/>
      <c r="C529" s="152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 ht="15.75" customHeight="1">
      <c r="A530" s="34"/>
      <c r="B530" s="34"/>
      <c r="C530" s="152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 ht="15.75" customHeight="1">
      <c r="A531" s="34"/>
      <c r="B531" s="34"/>
      <c r="C531" s="152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 ht="15.75" customHeight="1">
      <c r="A532" s="34"/>
      <c r="B532" s="34"/>
      <c r="C532" s="152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 ht="15.75" customHeight="1">
      <c r="A533" s="34"/>
      <c r="B533" s="34"/>
      <c r="C533" s="152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 ht="15.75" customHeight="1">
      <c r="A534" s="34"/>
      <c r="B534" s="34"/>
      <c r="C534" s="152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 ht="15.75" customHeight="1">
      <c r="A535" s="34"/>
      <c r="B535" s="34"/>
      <c r="C535" s="152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 ht="15.75" customHeight="1">
      <c r="A536" s="34"/>
      <c r="B536" s="34"/>
      <c r="C536" s="152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 ht="15.75" customHeight="1">
      <c r="A537" s="34"/>
      <c r="B537" s="34"/>
      <c r="C537" s="152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 ht="15.75" customHeight="1">
      <c r="A538" s="34"/>
      <c r="B538" s="34"/>
      <c r="C538" s="152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 ht="15.75" customHeight="1">
      <c r="A539" s="34"/>
      <c r="B539" s="34"/>
      <c r="C539" s="152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 ht="15.75" customHeight="1">
      <c r="A540" s="34"/>
      <c r="B540" s="34"/>
      <c r="C540" s="152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 ht="15.75" customHeight="1">
      <c r="A541" s="34"/>
      <c r="B541" s="34"/>
      <c r="C541" s="152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 ht="15.75" customHeight="1">
      <c r="A542" s="34"/>
      <c r="B542" s="34"/>
      <c r="C542" s="152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 ht="15.75" customHeight="1">
      <c r="A543" s="34"/>
      <c r="B543" s="34"/>
      <c r="C543" s="152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 ht="15.75" customHeight="1">
      <c r="A544" s="34"/>
      <c r="B544" s="34"/>
      <c r="C544" s="152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 ht="15.75" customHeight="1">
      <c r="A545" s="34"/>
      <c r="B545" s="34"/>
      <c r="C545" s="152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 ht="15.75" customHeight="1">
      <c r="A546" s="34"/>
      <c r="B546" s="34"/>
      <c r="C546" s="152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 ht="15.75" customHeight="1">
      <c r="A547" s="34"/>
      <c r="B547" s="34"/>
      <c r="C547" s="152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 ht="15.75" customHeight="1">
      <c r="A548" s="34"/>
      <c r="B548" s="34"/>
      <c r="C548" s="152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 ht="15.75" customHeight="1">
      <c r="A549" s="34"/>
      <c r="B549" s="34"/>
      <c r="C549" s="152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 ht="15.75" customHeight="1">
      <c r="A550" s="34"/>
      <c r="B550" s="34"/>
      <c r="C550" s="152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 ht="15.75" customHeight="1">
      <c r="A551" s="34"/>
      <c r="B551" s="34"/>
      <c r="C551" s="152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 ht="15.75" customHeight="1">
      <c r="A552" s="34"/>
      <c r="B552" s="34"/>
      <c r="C552" s="152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 ht="15.75" customHeight="1">
      <c r="A553" s="34"/>
      <c r="B553" s="34"/>
      <c r="C553" s="152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 ht="15.75" customHeight="1">
      <c r="A554" s="34"/>
      <c r="B554" s="34"/>
      <c r="C554" s="152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 ht="15.75" customHeight="1">
      <c r="A555" s="34"/>
      <c r="B555" s="34"/>
      <c r="C555" s="152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 ht="15.75" customHeight="1">
      <c r="A556" s="34"/>
      <c r="B556" s="34"/>
      <c r="C556" s="152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 ht="15.75" customHeight="1">
      <c r="A557" s="34"/>
      <c r="B557" s="34"/>
      <c r="C557" s="152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 ht="15.75" customHeight="1">
      <c r="A558" s="34"/>
      <c r="B558" s="34"/>
      <c r="C558" s="152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 ht="15.75" customHeight="1">
      <c r="A559" s="34"/>
      <c r="B559" s="34"/>
      <c r="C559" s="152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 ht="15.75" customHeight="1">
      <c r="A560" s="34"/>
      <c r="B560" s="34"/>
      <c r="C560" s="152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 ht="15.75" customHeight="1">
      <c r="A561" s="34"/>
      <c r="B561" s="34"/>
      <c r="C561" s="152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 ht="15.75" customHeight="1">
      <c r="A562" s="34"/>
      <c r="B562" s="34"/>
      <c r="C562" s="152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 ht="15.75" customHeight="1">
      <c r="A563" s="34"/>
      <c r="B563" s="34"/>
      <c r="C563" s="152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 ht="15.75" customHeight="1">
      <c r="A564" s="34"/>
      <c r="B564" s="34"/>
      <c r="C564" s="152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 ht="15.75" customHeight="1">
      <c r="A565" s="34"/>
      <c r="B565" s="34"/>
      <c r="C565" s="152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 ht="15.75" customHeight="1">
      <c r="A566" s="34"/>
      <c r="B566" s="34"/>
      <c r="C566" s="152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 ht="15.75" customHeight="1">
      <c r="A567" s="34"/>
      <c r="B567" s="34"/>
      <c r="C567" s="152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 ht="15.75" customHeight="1">
      <c r="A568" s="34"/>
      <c r="B568" s="34"/>
      <c r="C568" s="152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 ht="15.75" customHeight="1">
      <c r="A569" s="34"/>
      <c r="B569" s="34"/>
      <c r="C569" s="152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 ht="15.75" customHeight="1">
      <c r="A570" s="34"/>
      <c r="B570" s="34"/>
      <c r="C570" s="152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 ht="15.75" customHeight="1">
      <c r="A571" s="34"/>
      <c r="B571" s="34"/>
      <c r="C571" s="152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 ht="15.75" customHeight="1">
      <c r="A572" s="34"/>
      <c r="B572" s="34"/>
      <c r="C572" s="152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 ht="15.75" customHeight="1">
      <c r="A573" s="34"/>
      <c r="B573" s="34"/>
      <c r="C573" s="152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 ht="15.75" customHeight="1">
      <c r="A574" s="34"/>
      <c r="B574" s="34"/>
      <c r="C574" s="152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 ht="15.75" customHeight="1">
      <c r="A575" s="34"/>
      <c r="B575" s="34"/>
      <c r="C575" s="152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 ht="15.75" customHeight="1">
      <c r="A576" s="34"/>
      <c r="B576" s="34"/>
      <c r="C576" s="152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 ht="15.75" customHeight="1">
      <c r="A577" s="34"/>
      <c r="B577" s="34"/>
      <c r="C577" s="152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 ht="15.75" customHeight="1">
      <c r="A578" s="34"/>
      <c r="B578" s="34"/>
      <c r="C578" s="152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 ht="15.75" customHeight="1">
      <c r="A579" s="34"/>
      <c r="B579" s="34"/>
      <c r="C579" s="152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 ht="15.75" customHeight="1">
      <c r="A580" s="34"/>
      <c r="B580" s="34"/>
      <c r="C580" s="152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 ht="15.75" customHeight="1">
      <c r="A581" s="34"/>
      <c r="B581" s="34"/>
      <c r="C581" s="152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 ht="15.75" customHeight="1">
      <c r="A582" s="34"/>
      <c r="B582" s="34"/>
      <c r="C582" s="152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 ht="15.75" customHeight="1">
      <c r="A583" s="34"/>
      <c r="B583" s="34"/>
      <c r="C583" s="152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 ht="15.75" customHeight="1">
      <c r="A584" s="34"/>
      <c r="B584" s="34"/>
      <c r="C584" s="152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 ht="15.75" customHeight="1">
      <c r="A585" s="34"/>
      <c r="B585" s="34"/>
      <c r="C585" s="152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 ht="15.75" customHeight="1">
      <c r="A586" s="34"/>
      <c r="B586" s="34"/>
      <c r="C586" s="152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 ht="15.75" customHeight="1">
      <c r="A587" s="34"/>
      <c r="B587" s="34"/>
      <c r="C587" s="152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 ht="15.75" customHeight="1">
      <c r="A588" s="34"/>
      <c r="B588" s="34"/>
      <c r="C588" s="152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 ht="15.75" customHeight="1">
      <c r="A589" s="34"/>
      <c r="B589" s="34"/>
      <c r="C589" s="152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 ht="15.75" customHeight="1">
      <c r="A590" s="34"/>
      <c r="B590" s="34"/>
      <c r="C590" s="152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 ht="15.75" customHeight="1">
      <c r="A591" s="34"/>
      <c r="B591" s="34"/>
      <c r="C591" s="152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 ht="15.75" customHeight="1">
      <c r="A592" s="34"/>
      <c r="B592" s="34"/>
      <c r="C592" s="152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 ht="15.75" customHeight="1">
      <c r="A593" s="34"/>
      <c r="B593" s="34"/>
      <c r="C593" s="152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ht="15.75" customHeight="1">
      <c r="A594" s="34"/>
      <c r="B594" s="34"/>
      <c r="C594" s="152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 ht="15.75" customHeight="1">
      <c r="A595" s="34"/>
      <c r="B595" s="34"/>
      <c r="C595" s="152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 ht="15.75" customHeight="1">
      <c r="A596" s="34"/>
      <c r="B596" s="34"/>
      <c r="C596" s="152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 ht="15.75" customHeight="1">
      <c r="A597" s="34"/>
      <c r="B597" s="34"/>
      <c r="C597" s="152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 ht="15.75" customHeight="1">
      <c r="A598" s="34"/>
      <c r="B598" s="34"/>
      <c r="C598" s="152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 ht="15.75" customHeight="1">
      <c r="A599" s="34"/>
      <c r="B599" s="34"/>
      <c r="C599" s="152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 ht="15.75" customHeight="1">
      <c r="A600" s="34"/>
      <c r="B600" s="34"/>
      <c r="C600" s="152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 ht="15.75" customHeight="1">
      <c r="A601" s="34"/>
      <c r="B601" s="34"/>
      <c r="C601" s="152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 ht="15.75" customHeight="1">
      <c r="A602" s="34"/>
      <c r="B602" s="34"/>
      <c r="C602" s="152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 ht="15.75" customHeight="1">
      <c r="A603" s="34"/>
      <c r="B603" s="34"/>
      <c r="C603" s="152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 ht="15.75" customHeight="1">
      <c r="A604" s="34"/>
      <c r="B604" s="34"/>
      <c r="C604" s="152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 ht="15.75" customHeight="1">
      <c r="A605" s="34"/>
      <c r="B605" s="34"/>
      <c r="C605" s="152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 ht="15.75" customHeight="1">
      <c r="A606" s="34"/>
      <c r="B606" s="34"/>
      <c r="C606" s="152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 ht="15.75" customHeight="1">
      <c r="A607" s="34"/>
      <c r="B607" s="34"/>
      <c r="C607" s="152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 ht="15.75" customHeight="1">
      <c r="A608" s="34"/>
      <c r="B608" s="34"/>
      <c r="C608" s="152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 ht="15.75" customHeight="1">
      <c r="A609" s="34"/>
      <c r="B609" s="34"/>
      <c r="C609" s="152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 ht="15.75" customHeight="1">
      <c r="A610" s="34"/>
      <c r="B610" s="34"/>
      <c r="C610" s="152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 ht="15.75" customHeight="1">
      <c r="A611" s="34"/>
      <c r="B611" s="34"/>
      <c r="C611" s="152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 ht="15.75" customHeight="1">
      <c r="A612" s="34"/>
      <c r="B612" s="34"/>
      <c r="C612" s="152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 ht="15.75" customHeight="1">
      <c r="A613" s="34"/>
      <c r="B613" s="34"/>
      <c r="C613" s="152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 ht="15.75" customHeight="1">
      <c r="A614" s="34"/>
      <c r="B614" s="34"/>
      <c r="C614" s="152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 ht="15.75" customHeight="1">
      <c r="A615" s="34"/>
      <c r="B615" s="34"/>
      <c r="C615" s="152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 ht="15.75" customHeight="1">
      <c r="A616" s="34"/>
      <c r="B616" s="34"/>
      <c r="C616" s="152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 ht="15.75" customHeight="1">
      <c r="A617" s="34"/>
      <c r="B617" s="34"/>
      <c r="C617" s="152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 ht="15.75" customHeight="1">
      <c r="A618" s="34"/>
      <c r="B618" s="34"/>
      <c r="C618" s="152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 ht="15.75" customHeight="1">
      <c r="A619" s="34"/>
      <c r="B619" s="34"/>
      <c r="C619" s="152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 ht="15.75" customHeight="1">
      <c r="A620" s="34"/>
      <c r="B620" s="34"/>
      <c r="C620" s="152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 ht="15.75" customHeight="1">
      <c r="A621" s="34"/>
      <c r="B621" s="34"/>
      <c r="C621" s="152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 ht="15.75" customHeight="1">
      <c r="A622" s="34"/>
      <c r="B622" s="34"/>
      <c r="C622" s="152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 ht="15.75" customHeight="1">
      <c r="A623" s="34"/>
      <c r="B623" s="34"/>
      <c r="C623" s="152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 ht="15.75" customHeight="1">
      <c r="A624" s="34"/>
      <c r="B624" s="34"/>
      <c r="C624" s="152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 ht="15.75" customHeight="1">
      <c r="A625" s="34"/>
      <c r="B625" s="34"/>
      <c r="C625" s="152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 ht="15.75" customHeight="1">
      <c r="A626" s="34"/>
      <c r="B626" s="34"/>
      <c r="C626" s="152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 ht="15.75" customHeight="1">
      <c r="A627" s="34"/>
      <c r="B627" s="34"/>
      <c r="C627" s="152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 ht="15.75" customHeight="1">
      <c r="A628" s="34"/>
      <c r="B628" s="34"/>
      <c r="C628" s="152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 ht="15.75" customHeight="1">
      <c r="A629" s="34"/>
      <c r="B629" s="34"/>
      <c r="C629" s="152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 ht="15.75" customHeight="1">
      <c r="A630" s="34"/>
      <c r="B630" s="34"/>
      <c r="C630" s="152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 ht="15.75" customHeight="1">
      <c r="A631" s="34"/>
      <c r="B631" s="34"/>
      <c r="C631" s="152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 ht="15.75" customHeight="1">
      <c r="A632" s="34"/>
      <c r="B632" s="34"/>
      <c r="C632" s="152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 ht="15.75" customHeight="1">
      <c r="A633" s="34"/>
      <c r="B633" s="34"/>
      <c r="C633" s="152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 ht="15.75" customHeight="1">
      <c r="A634" s="34"/>
      <c r="B634" s="34"/>
      <c r="C634" s="152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 ht="15.75" customHeight="1">
      <c r="A635" s="34"/>
      <c r="B635" s="34"/>
      <c r="C635" s="152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 ht="15.75" customHeight="1">
      <c r="A636" s="34"/>
      <c r="B636" s="34"/>
      <c r="C636" s="152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 ht="15.75" customHeight="1">
      <c r="A637" s="34"/>
      <c r="B637" s="34"/>
      <c r="C637" s="152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 ht="15.75" customHeight="1">
      <c r="A638" s="34"/>
      <c r="B638" s="34"/>
      <c r="C638" s="152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 ht="15.75" customHeight="1">
      <c r="A639" s="34"/>
      <c r="B639" s="34"/>
      <c r="C639" s="152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 ht="15.75" customHeight="1">
      <c r="A640" s="34"/>
      <c r="B640" s="34"/>
      <c r="C640" s="152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 ht="15.75" customHeight="1">
      <c r="A641" s="34"/>
      <c r="B641" s="34"/>
      <c r="C641" s="152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 ht="15.75" customHeight="1">
      <c r="A642" s="34"/>
      <c r="B642" s="34"/>
      <c r="C642" s="152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 ht="15.75" customHeight="1">
      <c r="A643" s="34"/>
      <c r="B643" s="34"/>
      <c r="C643" s="152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 ht="15.75" customHeight="1">
      <c r="A644" s="34"/>
      <c r="B644" s="34"/>
      <c r="C644" s="152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 ht="15.75" customHeight="1">
      <c r="A645" s="34"/>
      <c r="B645" s="34"/>
      <c r="C645" s="152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 ht="15.75" customHeight="1">
      <c r="A646" s="34"/>
      <c r="B646" s="34"/>
      <c r="C646" s="152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 ht="15.75" customHeight="1">
      <c r="A647" s="34"/>
      <c r="B647" s="34"/>
      <c r="C647" s="152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 ht="15.75" customHeight="1">
      <c r="A648" s="34"/>
      <c r="B648" s="34"/>
      <c r="C648" s="152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 ht="15.75" customHeight="1">
      <c r="A649" s="34"/>
      <c r="B649" s="34"/>
      <c r="C649" s="152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 ht="15.75" customHeight="1">
      <c r="A650" s="34"/>
      <c r="B650" s="34"/>
      <c r="C650" s="152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 ht="15.75" customHeight="1">
      <c r="A651" s="34"/>
      <c r="B651" s="34"/>
      <c r="C651" s="152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 ht="15.75" customHeight="1">
      <c r="A652" s="34"/>
      <c r="B652" s="34"/>
      <c r="C652" s="152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 ht="15.75" customHeight="1">
      <c r="A653" s="34"/>
      <c r="B653" s="34"/>
      <c r="C653" s="152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 ht="15.75" customHeight="1">
      <c r="A654" s="34"/>
      <c r="B654" s="34"/>
      <c r="C654" s="152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 ht="15.75" customHeight="1">
      <c r="A655" s="34"/>
      <c r="B655" s="34"/>
      <c r="C655" s="152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 ht="15.75" customHeight="1">
      <c r="A656" s="34"/>
      <c r="B656" s="34"/>
      <c r="C656" s="152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 ht="15.75" customHeight="1">
      <c r="A657" s="34"/>
      <c r="B657" s="34"/>
      <c r="C657" s="152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 ht="15.75" customHeight="1">
      <c r="A658" s="34"/>
      <c r="B658" s="34"/>
      <c r="C658" s="152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 ht="15.75" customHeight="1">
      <c r="A659" s="34"/>
      <c r="B659" s="34"/>
      <c r="C659" s="152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 ht="15.75" customHeight="1">
      <c r="A660" s="34"/>
      <c r="B660" s="34"/>
      <c r="C660" s="152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 ht="15.75" customHeight="1">
      <c r="A661" s="34"/>
      <c r="B661" s="34"/>
      <c r="C661" s="152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 ht="15.75" customHeight="1">
      <c r="A662" s="34"/>
      <c r="B662" s="34"/>
      <c r="C662" s="152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  <row r="663" ht="15.75" customHeight="1">
      <c r="A663" s="34"/>
      <c r="B663" s="34"/>
      <c r="C663" s="152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</row>
    <row r="664" ht="15.75" customHeight="1">
      <c r="A664" s="34"/>
      <c r="B664" s="34"/>
      <c r="C664" s="152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</row>
    <row r="665" ht="15.75" customHeight="1">
      <c r="A665" s="34"/>
      <c r="B665" s="34"/>
      <c r="C665" s="152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</row>
    <row r="666" ht="15.75" customHeight="1">
      <c r="A666" s="34"/>
      <c r="B666" s="34"/>
      <c r="C666" s="152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</row>
    <row r="667" ht="15.75" customHeight="1">
      <c r="A667" s="34"/>
      <c r="B667" s="34"/>
      <c r="C667" s="152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</row>
    <row r="668" ht="15.75" customHeight="1">
      <c r="A668" s="34"/>
      <c r="B668" s="34"/>
      <c r="C668" s="152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</row>
    <row r="669" ht="15.75" customHeight="1">
      <c r="A669" s="34"/>
      <c r="B669" s="34"/>
      <c r="C669" s="152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</row>
    <row r="670" ht="15.75" customHeight="1">
      <c r="A670" s="34"/>
      <c r="B670" s="34"/>
      <c r="C670" s="152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</row>
    <row r="671" ht="15.75" customHeight="1">
      <c r="A671" s="34"/>
      <c r="B671" s="34"/>
      <c r="C671" s="152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</row>
    <row r="672" ht="15.75" customHeight="1">
      <c r="A672" s="34"/>
      <c r="B672" s="34"/>
      <c r="C672" s="152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</row>
    <row r="673" ht="15.75" customHeight="1">
      <c r="A673" s="34"/>
      <c r="B673" s="34"/>
      <c r="C673" s="152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</row>
    <row r="674" ht="15.75" customHeight="1">
      <c r="A674" s="34"/>
      <c r="B674" s="34"/>
      <c r="C674" s="152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</row>
    <row r="675" ht="15.75" customHeight="1">
      <c r="A675" s="34"/>
      <c r="B675" s="34"/>
      <c r="C675" s="152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</row>
    <row r="676" ht="15.75" customHeight="1">
      <c r="A676" s="34"/>
      <c r="B676" s="34"/>
      <c r="C676" s="152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</row>
    <row r="677" ht="15.75" customHeight="1">
      <c r="A677" s="34"/>
      <c r="B677" s="34"/>
      <c r="C677" s="152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</row>
    <row r="678" ht="15.75" customHeight="1">
      <c r="A678" s="34"/>
      <c r="B678" s="34"/>
      <c r="C678" s="152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</row>
    <row r="679" ht="15.75" customHeight="1">
      <c r="A679" s="34"/>
      <c r="B679" s="34"/>
      <c r="C679" s="152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</row>
    <row r="680" ht="15.75" customHeight="1">
      <c r="A680" s="34"/>
      <c r="B680" s="34"/>
      <c r="C680" s="152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</row>
    <row r="681" ht="15.75" customHeight="1">
      <c r="A681" s="34"/>
      <c r="B681" s="34"/>
      <c r="C681" s="152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</row>
    <row r="682" ht="15.75" customHeight="1">
      <c r="A682" s="34"/>
      <c r="B682" s="34"/>
      <c r="C682" s="152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</row>
    <row r="683" ht="15.75" customHeight="1">
      <c r="A683" s="34"/>
      <c r="B683" s="34"/>
      <c r="C683" s="152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</row>
    <row r="684" ht="15.75" customHeight="1">
      <c r="A684" s="34"/>
      <c r="B684" s="34"/>
      <c r="C684" s="152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</row>
    <row r="685" ht="15.75" customHeight="1">
      <c r="A685" s="34"/>
      <c r="B685" s="34"/>
      <c r="C685" s="152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</row>
    <row r="686" ht="15.75" customHeight="1">
      <c r="A686" s="34"/>
      <c r="B686" s="34"/>
      <c r="C686" s="152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</row>
    <row r="687" ht="15.75" customHeight="1">
      <c r="A687" s="34"/>
      <c r="B687" s="34"/>
      <c r="C687" s="152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</row>
    <row r="688" ht="15.75" customHeight="1">
      <c r="A688" s="34"/>
      <c r="B688" s="34"/>
      <c r="C688" s="152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</row>
    <row r="689" ht="15.75" customHeight="1">
      <c r="A689" s="34"/>
      <c r="B689" s="34"/>
      <c r="C689" s="152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</row>
    <row r="690" ht="15.75" customHeight="1">
      <c r="A690" s="34"/>
      <c r="B690" s="34"/>
      <c r="C690" s="152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</row>
    <row r="691" ht="15.75" customHeight="1">
      <c r="A691" s="34"/>
      <c r="B691" s="34"/>
      <c r="C691" s="152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</row>
    <row r="692" ht="15.75" customHeight="1">
      <c r="A692" s="34"/>
      <c r="B692" s="34"/>
      <c r="C692" s="152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</row>
    <row r="693" ht="15.75" customHeight="1">
      <c r="A693" s="34"/>
      <c r="B693" s="34"/>
      <c r="C693" s="152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</row>
    <row r="694" ht="15.75" customHeight="1">
      <c r="A694" s="34"/>
      <c r="B694" s="34"/>
      <c r="C694" s="152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</row>
    <row r="695" ht="15.75" customHeight="1">
      <c r="A695" s="34"/>
      <c r="B695" s="34"/>
      <c r="C695" s="152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</row>
    <row r="696" ht="15.75" customHeight="1">
      <c r="A696" s="34"/>
      <c r="B696" s="34"/>
      <c r="C696" s="152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</row>
    <row r="697" ht="15.75" customHeight="1">
      <c r="A697" s="34"/>
      <c r="B697" s="34"/>
      <c r="C697" s="152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</row>
    <row r="698" ht="15.75" customHeight="1">
      <c r="A698" s="34"/>
      <c r="B698" s="34"/>
      <c r="C698" s="152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</row>
    <row r="699" ht="15.75" customHeight="1">
      <c r="A699" s="34"/>
      <c r="B699" s="34"/>
      <c r="C699" s="152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</row>
    <row r="700" ht="15.75" customHeight="1">
      <c r="A700" s="34"/>
      <c r="B700" s="34"/>
      <c r="C700" s="152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</row>
    <row r="701" ht="15.75" customHeight="1">
      <c r="A701" s="34"/>
      <c r="B701" s="34"/>
      <c r="C701" s="152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</row>
    <row r="702" ht="15.75" customHeight="1">
      <c r="A702" s="34"/>
      <c r="B702" s="34"/>
      <c r="C702" s="152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</row>
    <row r="703" ht="15.75" customHeight="1">
      <c r="A703" s="34"/>
      <c r="B703" s="34"/>
      <c r="C703" s="152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</row>
    <row r="704" ht="15.75" customHeight="1">
      <c r="A704" s="34"/>
      <c r="B704" s="34"/>
      <c r="C704" s="152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</row>
    <row r="705" ht="15.75" customHeight="1">
      <c r="A705" s="34"/>
      <c r="B705" s="34"/>
      <c r="C705" s="152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</row>
    <row r="706" ht="15.75" customHeight="1">
      <c r="A706" s="34"/>
      <c r="B706" s="34"/>
      <c r="C706" s="152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</row>
    <row r="707" ht="15.75" customHeight="1">
      <c r="A707" s="34"/>
      <c r="B707" s="34"/>
      <c r="C707" s="152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</row>
    <row r="708" ht="15.75" customHeight="1">
      <c r="A708" s="34"/>
      <c r="B708" s="34"/>
      <c r="C708" s="152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</row>
    <row r="709" ht="15.75" customHeight="1">
      <c r="A709" s="34"/>
      <c r="B709" s="34"/>
      <c r="C709" s="152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</row>
    <row r="710" ht="15.75" customHeight="1">
      <c r="A710" s="34"/>
      <c r="B710" s="34"/>
      <c r="C710" s="152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</row>
    <row r="711" ht="15.75" customHeight="1">
      <c r="A711" s="34"/>
      <c r="B711" s="34"/>
      <c r="C711" s="152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</row>
    <row r="712" ht="15.75" customHeight="1">
      <c r="A712" s="34"/>
      <c r="B712" s="34"/>
      <c r="C712" s="152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</row>
    <row r="713" ht="15.75" customHeight="1">
      <c r="A713" s="34"/>
      <c r="B713" s="34"/>
      <c r="C713" s="152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</row>
    <row r="714" ht="15.75" customHeight="1">
      <c r="A714" s="34"/>
      <c r="B714" s="34"/>
      <c r="C714" s="152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</row>
    <row r="715" ht="15.75" customHeight="1">
      <c r="A715" s="34"/>
      <c r="B715" s="34"/>
      <c r="C715" s="152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</row>
    <row r="716" ht="15.75" customHeight="1">
      <c r="A716" s="34"/>
      <c r="B716" s="34"/>
      <c r="C716" s="152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</row>
    <row r="717" ht="15.75" customHeight="1">
      <c r="A717" s="34"/>
      <c r="B717" s="34"/>
      <c r="C717" s="152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</row>
    <row r="718" ht="15.75" customHeight="1">
      <c r="A718" s="34"/>
      <c r="B718" s="34"/>
      <c r="C718" s="152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</row>
    <row r="719" ht="15.75" customHeight="1">
      <c r="A719" s="34"/>
      <c r="B719" s="34"/>
      <c r="C719" s="152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</row>
    <row r="720" ht="15.75" customHeight="1">
      <c r="A720" s="34"/>
      <c r="B720" s="34"/>
      <c r="C720" s="152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</row>
    <row r="721" ht="15.75" customHeight="1">
      <c r="A721" s="34"/>
      <c r="B721" s="34"/>
      <c r="C721" s="152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</row>
    <row r="722" ht="15.75" customHeight="1">
      <c r="A722" s="34"/>
      <c r="B722" s="34"/>
      <c r="C722" s="152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</row>
    <row r="723" ht="15.75" customHeight="1">
      <c r="A723" s="34"/>
      <c r="B723" s="34"/>
      <c r="C723" s="152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</row>
    <row r="724" ht="15.75" customHeight="1">
      <c r="A724" s="34"/>
      <c r="B724" s="34"/>
      <c r="C724" s="152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</row>
    <row r="725" ht="15.75" customHeight="1">
      <c r="A725" s="34"/>
      <c r="B725" s="34"/>
      <c r="C725" s="152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</row>
    <row r="726" ht="15.75" customHeight="1">
      <c r="A726" s="34"/>
      <c r="B726" s="34"/>
      <c r="C726" s="152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</row>
    <row r="727" ht="15.75" customHeight="1">
      <c r="A727" s="34"/>
      <c r="B727" s="34"/>
      <c r="C727" s="152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</row>
    <row r="728" ht="15.75" customHeight="1">
      <c r="A728" s="34"/>
      <c r="B728" s="34"/>
      <c r="C728" s="152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</row>
    <row r="729" ht="15.75" customHeight="1">
      <c r="A729" s="34"/>
      <c r="B729" s="34"/>
      <c r="C729" s="152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</row>
    <row r="730" ht="15.75" customHeight="1">
      <c r="A730" s="34"/>
      <c r="B730" s="34"/>
      <c r="C730" s="152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 ht="15.75" customHeight="1">
      <c r="A731" s="34"/>
      <c r="B731" s="34"/>
      <c r="C731" s="152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 ht="15.75" customHeight="1">
      <c r="A732" s="34"/>
      <c r="B732" s="34"/>
      <c r="C732" s="152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 ht="15.75" customHeight="1">
      <c r="A733" s="34"/>
      <c r="B733" s="34"/>
      <c r="C733" s="152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</row>
    <row r="734" ht="15.75" customHeight="1">
      <c r="A734" s="34"/>
      <c r="B734" s="34"/>
      <c r="C734" s="152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</row>
    <row r="735" ht="15.75" customHeight="1">
      <c r="A735" s="34"/>
      <c r="B735" s="34"/>
      <c r="C735" s="152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</row>
    <row r="736" ht="15.75" customHeight="1">
      <c r="A736" s="34"/>
      <c r="B736" s="34"/>
      <c r="C736" s="152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</row>
    <row r="737" ht="15.75" customHeight="1">
      <c r="A737" s="34"/>
      <c r="B737" s="34"/>
      <c r="C737" s="152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</row>
    <row r="738" ht="15.75" customHeight="1">
      <c r="A738" s="34"/>
      <c r="B738" s="34"/>
      <c r="C738" s="152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</row>
    <row r="739" ht="15.75" customHeight="1">
      <c r="A739" s="34"/>
      <c r="B739" s="34"/>
      <c r="C739" s="152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</row>
    <row r="740" ht="15.75" customHeight="1">
      <c r="A740" s="34"/>
      <c r="B740" s="34"/>
      <c r="C740" s="152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</row>
    <row r="741" ht="15.75" customHeight="1">
      <c r="A741" s="34"/>
      <c r="B741" s="34"/>
      <c r="C741" s="152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</row>
    <row r="742" ht="15.75" customHeight="1">
      <c r="A742" s="34"/>
      <c r="B742" s="34"/>
      <c r="C742" s="152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</row>
    <row r="743" ht="15.75" customHeight="1">
      <c r="A743" s="34"/>
      <c r="B743" s="34"/>
      <c r="C743" s="152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</row>
    <row r="744" ht="15.75" customHeight="1">
      <c r="A744" s="34"/>
      <c r="B744" s="34"/>
      <c r="C744" s="152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</row>
    <row r="745" ht="15.75" customHeight="1">
      <c r="A745" s="34"/>
      <c r="B745" s="34"/>
      <c r="C745" s="152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</row>
    <row r="746" ht="15.75" customHeight="1">
      <c r="A746" s="34"/>
      <c r="B746" s="34"/>
      <c r="C746" s="152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</row>
    <row r="747" ht="15.75" customHeight="1">
      <c r="A747" s="34"/>
      <c r="B747" s="34"/>
      <c r="C747" s="152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</row>
    <row r="748" ht="15.75" customHeight="1">
      <c r="A748" s="34"/>
      <c r="B748" s="34"/>
      <c r="C748" s="152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</row>
    <row r="749" ht="15.75" customHeight="1">
      <c r="A749" s="34"/>
      <c r="B749" s="34"/>
      <c r="C749" s="152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</row>
    <row r="750" ht="15.75" customHeight="1">
      <c r="A750" s="34"/>
      <c r="B750" s="34"/>
      <c r="C750" s="152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</row>
    <row r="751" ht="15.75" customHeight="1">
      <c r="A751" s="34"/>
      <c r="B751" s="34"/>
      <c r="C751" s="152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</row>
    <row r="752" ht="15.75" customHeight="1">
      <c r="A752" s="34"/>
      <c r="B752" s="34"/>
      <c r="C752" s="152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</row>
    <row r="753" ht="15.75" customHeight="1">
      <c r="A753" s="34"/>
      <c r="B753" s="34"/>
      <c r="C753" s="152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</row>
    <row r="754" ht="15.75" customHeight="1">
      <c r="A754" s="34"/>
      <c r="B754" s="34"/>
      <c r="C754" s="152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</row>
    <row r="755" ht="15.75" customHeight="1">
      <c r="A755" s="34"/>
      <c r="B755" s="34"/>
      <c r="C755" s="152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</row>
    <row r="756" ht="15.75" customHeight="1">
      <c r="A756" s="34"/>
      <c r="B756" s="34"/>
      <c r="C756" s="152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</row>
    <row r="757" ht="15.75" customHeight="1">
      <c r="A757" s="34"/>
      <c r="B757" s="34"/>
      <c r="C757" s="152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</row>
    <row r="758" ht="15.75" customHeight="1">
      <c r="A758" s="34"/>
      <c r="B758" s="34"/>
      <c r="C758" s="152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</row>
    <row r="759" ht="15.75" customHeight="1">
      <c r="A759" s="34"/>
      <c r="B759" s="34"/>
      <c r="C759" s="152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</row>
    <row r="760" ht="15.75" customHeight="1">
      <c r="A760" s="34"/>
      <c r="B760" s="34"/>
      <c r="C760" s="152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</row>
    <row r="761" ht="15.75" customHeight="1">
      <c r="A761" s="34"/>
      <c r="B761" s="34"/>
      <c r="C761" s="152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</row>
    <row r="762" ht="15.75" customHeight="1">
      <c r="A762" s="34"/>
      <c r="B762" s="34"/>
      <c r="C762" s="152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</row>
    <row r="763" ht="15.75" customHeight="1">
      <c r="A763" s="34"/>
      <c r="B763" s="34"/>
      <c r="C763" s="152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</row>
    <row r="764" ht="15.75" customHeight="1">
      <c r="A764" s="34"/>
      <c r="B764" s="34"/>
      <c r="C764" s="152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</row>
    <row r="765" ht="15.75" customHeight="1">
      <c r="A765" s="34"/>
      <c r="B765" s="34"/>
      <c r="C765" s="152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</row>
    <row r="766" ht="15.75" customHeight="1">
      <c r="A766" s="34"/>
      <c r="B766" s="34"/>
      <c r="C766" s="152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</row>
    <row r="767" ht="15.75" customHeight="1">
      <c r="A767" s="34"/>
      <c r="B767" s="34"/>
      <c r="C767" s="152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</row>
    <row r="768" ht="15.75" customHeight="1">
      <c r="A768" s="34"/>
      <c r="B768" s="34"/>
      <c r="C768" s="152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</row>
    <row r="769" ht="15.75" customHeight="1">
      <c r="A769" s="34"/>
      <c r="B769" s="34"/>
      <c r="C769" s="152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</row>
    <row r="770" ht="15.75" customHeight="1">
      <c r="A770" s="34"/>
      <c r="B770" s="34"/>
      <c r="C770" s="152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</row>
    <row r="771" ht="15.75" customHeight="1">
      <c r="A771" s="34"/>
      <c r="B771" s="34"/>
      <c r="C771" s="152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</row>
    <row r="772" ht="15.75" customHeight="1">
      <c r="A772" s="34"/>
      <c r="B772" s="34"/>
      <c r="C772" s="152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</row>
    <row r="773" ht="15.75" customHeight="1">
      <c r="A773" s="34"/>
      <c r="B773" s="34"/>
      <c r="C773" s="152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</row>
    <row r="774" ht="15.75" customHeight="1">
      <c r="A774" s="34"/>
      <c r="B774" s="34"/>
      <c r="C774" s="152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</row>
    <row r="775" ht="15.75" customHeight="1">
      <c r="A775" s="34"/>
      <c r="B775" s="34"/>
      <c r="C775" s="152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</row>
    <row r="776" ht="15.75" customHeight="1">
      <c r="A776" s="34"/>
      <c r="B776" s="34"/>
      <c r="C776" s="152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</row>
    <row r="777" ht="15.75" customHeight="1">
      <c r="A777" s="34"/>
      <c r="B777" s="34"/>
      <c r="C777" s="152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</row>
    <row r="778" ht="15.75" customHeight="1">
      <c r="A778" s="34"/>
      <c r="B778" s="34"/>
      <c r="C778" s="152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</row>
    <row r="779" ht="15.75" customHeight="1">
      <c r="A779" s="34"/>
      <c r="B779" s="34"/>
      <c r="C779" s="152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</row>
    <row r="780" ht="15.75" customHeight="1">
      <c r="A780" s="34"/>
      <c r="B780" s="34"/>
      <c r="C780" s="152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</row>
    <row r="781" ht="15.75" customHeight="1">
      <c r="A781" s="34"/>
      <c r="B781" s="34"/>
      <c r="C781" s="152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</row>
    <row r="782" ht="15.75" customHeight="1">
      <c r="A782" s="34"/>
      <c r="B782" s="34"/>
      <c r="C782" s="152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</row>
    <row r="783" ht="15.75" customHeight="1">
      <c r="A783" s="34"/>
      <c r="B783" s="34"/>
      <c r="C783" s="152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</row>
    <row r="784" ht="15.75" customHeight="1">
      <c r="A784" s="34"/>
      <c r="B784" s="34"/>
      <c r="C784" s="152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</row>
    <row r="785" ht="15.75" customHeight="1">
      <c r="A785" s="34"/>
      <c r="B785" s="34"/>
      <c r="C785" s="152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</row>
    <row r="786" ht="15.75" customHeight="1">
      <c r="A786" s="34"/>
      <c r="B786" s="34"/>
      <c r="C786" s="152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</row>
    <row r="787" ht="15.75" customHeight="1">
      <c r="A787" s="34"/>
      <c r="B787" s="34"/>
      <c r="C787" s="152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</row>
    <row r="788" ht="15.75" customHeight="1">
      <c r="A788" s="34"/>
      <c r="B788" s="34"/>
      <c r="C788" s="152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</row>
    <row r="789" ht="15.75" customHeight="1">
      <c r="A789" s="34"/>
      <c r="B789" s="34"/>
      <c r="C789" s="152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</row>
    <row r="790" ht="15.75" customHeight="1">
      <c r="A790" s="34"/>
      <c r="B790" s="34"/>
      <c r="C790" s="152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</row>
    <row r="791" ht="15.75" customHeight="1">
      <c r="A791" s="34"/>
      <c r="B791" s="34"/>
      <c r="C791" s="152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</row>
    <row r="792" ht="15.75" customHeight="1">
      <c r="A792" s="34"/>
      <c r="B792" s="34"/>
      <c r="C792" s="152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</row>
    <row r="793" ht="15.75" customHeight="1">
      <c r="A793" s="34"/>
      <c r="B793" s="34"/>
      <c r="C793" s="152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</row>
    <row r="794" ht="15.75" customHeight="1">
      <c r="A794" s="34"/>
      <c r="B794" s="34"/>
      <c r="C794" s="152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</row>
    <row r="795" ht="15.75" customHeight="1">
      <c r="A795" s="34"/>
      <c r="B795" s="34"/>
      <c r="C795" s="152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</row>
    <row r="796" ht="15.75" customHeight="1">
      <c r="A796" s="34"/>
      <c r="B796" s="34"/>
      <c r="C796" s="152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</row>
    <row r="797" ht="15.75" customHeight="1">
      <c r="A797" s="34"/>
      <c r="B797" s="34"/>
      <c r="C797" s="152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</row>
    <row r="798" ht="15.75" customHeight="1">
      <c r="A798" s="34"/>
      <c r="B798" s="34"/>
      <c r="C798" s="152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</row>
    <row r="799" ht="15.75" customHeight="1">
      <c r="A799" s="34"/>
      <c r="B799" s="34"/>
      <c r="C799" s="152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</row>
    <row r="800" ht="15.75" customHeight="1">
      <c r="A800" s="34"/>
      <c r="B800" s="34"/>
      <c r="C800" s="152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</row>
    <row r="801" ht="15.75" customHeight="1">
      <c r="A801" s="34"/>
      <c r="B801" s="34"/>
      <c r="C801" s="152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</row>
    <row r="802" ht="15.75" customHeight="1">
      <c r="A802" s="34"/>
      <c r="B802" s="34"/>
      <c r="C802" s="152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</row>
    <row r="803" ht="15.75" customHeight="1">
      <c r="A803" s="34"/>
      <c r="B803" s="34"/>
      <c r="C803" s="152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</row>
    <row r="804" ht="15.75" customHeight="1">
      <c r="A804" s="34"/>
      <c r="B804" s="34"/>
      <c r="C804" s="152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</row>
    <row r="805" ht="15.75" customHeight="1">
      <c r="A805" s="34"/>
      <c r="B805" s="34"/>
      <c r="C805" s="152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</row>
    <row r="806" ht="15.75" customHeight="1">
      <c r="A806" s="34"/>
      <c r="B806" s="34"/>
      <c r="C806" s="152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</row>
    <row r="807" ht="15.75" customHeight="1">
      <c r="A807" s="34"/>
      <c r="B807" s="34"/>
      <c r="C807" s="152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</row>
    <row r="808" ht="15.75" customHeight="1">
      <c r="A808" s="34"/>
      <c r="B808" s="34"/>
      <c r="C808" s="152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</row>
    <row r="809" ht="15.75" customHeight="1">
      <c r="A809" s="34"/>
      <c r="B809" s="34"/>
      <c r="C809" s="152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</row>
    <row r="810" ht="15.75" customHeight="1">
      <c r="A810" s="34"/>
      <c r="B810" s="34"/>
      <c r="C810" s="152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</row>
    <row r="811" ht="15.75" customHeight="1">
      <c r="A811" s="34"/>
      <c r="B811" s="34"/>
      <c r="C811" s="152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</row>
    <row r="812" ht="15.75" customHeight="1">
      <c r="A812" s="34"/>
      <c r="B812" s="34"/>
      <c r="C812" s="152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</row>
    <row r="813" ht="15.75" customHeight="1">
      <c r="A813" s="34"/>
      <c r="B813" s="34"/>
      <c r="C813" s="152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</row>
    <row r="814" ht="15.75" customHeight="1">
      <c r="A814" s="34"/>
      <c r="B814" s="34"/>
      <c r="C814" s="152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</row>
    <row r="815" ht="15.75" customHeight="1">
      <c r="A815" s="34"/>
      <c r="B815" s="34"/>
      <c r="C815" s="152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</row>
    <row r="816" ht="15.75" customHeight="1">
      <c r="A816" s="34"/>
      <c r="B816" s="34"/>
      <c r="C816" s="152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</row>
    <row r="817" ht="15.75" customHeight="1">
      <c r="A817" s="34"/>
      <c r="B817" s="34"/>
      <c r="C817" s="152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</row>
    <row r="818" ht="15.75" customHeight="1">
      <c r="A818" s="34"/>
      <c r="B818" s="34"/>
      <c r="C818" s="152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</row>
    <row r="819" ht="15.75" customHeight="1">
      <c r="A819" s="34"/>
      <c r="B819" s="34"/>
      <c r="C819" s="152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</row>
    <row r="820" ht="15.75" customHeight="1">
      <c r="A820" s="34"/>
      <c r="B820" s="34"/>
      <c r="C820" s="152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</row>
    <row r="821" ht="15.75" customHeight="1">
      <c r="A821" s="34"/>
      <c r="B821" s="34"/>
      <c r="C821" s="152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</row>
    <row r="822" ht="15.75" customHeight="1">
      <c r="A822" s="34"/>
      <c r="B822" s="34"/>
      <c r="C822" s="152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</row>
    <row r="823" ht="15.75" customHeight="1">
      <c r="A823" s="34"/>
      <c r="B823" s="34"/>
      <c r="C823" s="152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</row>
    <row r="824" ht="15.75" customHeight="1">
      <c r="A824" s="34"/>
      <c r="B824" s="34"/>
      <c r="C824" s="152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</row>
    <row r="825" ht="15.75" customHeight="1">
      <c r="A825" s="34"/>
      <c r="B825" s="34"/>
      <c r="C825" s="152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</row>
    <row r="826" ht="15.75" customHeight="1">
      <c r="A826" s="34"/>
      <c r="B826" s="34"/>
      <c r="C826" s="152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</row>
    <row r="827" ht="15.75" customHeight="1">
      <c r="A827" s="34"/>
      <c r="B827" s="34"/>
      <c r="C827" s="152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</row>
    <row r="828" ht="15.75" customHeight="1">
      <c r="A828" s="34"/>
      <c r="B828" s="34"/>
      <c r="C828" s="152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</row>
    <row r="829" ht="15.75" customHeight="1">
      <c r="A829" s="34"/>
      <c r="B829" s="34"/>
      <c r="C829" s="152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</row>
    <row r="830" ht="15.75" customHeight="1">
      <c r="A830" s="34"/>
      <c r="B830" s="34"/>
      <c r="C830" s="152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</row>
    <row r="831" ht="15.75" customHeight="1">
      <c r="A831" s="34"/>
      <c r="B831" s="34"/>
      <c r="C831" s="152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</row>
    <row r="832" ht="15.75" customHeight="1">
      <c r="A832" s="34"/>
      <c r="B832" s="34"/>
      <c r="C832" s="152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</row>
    <row r="833" ht="15.75" customHeight="1">
      <c r="A833" s="34"/>
      <c r="B833" s="34"/>
      <c r="C833" s="152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</row>
    <row r="834" ht="15.75" customHeight="1">
      <c r="A834" s="34"/>
      <c r="B834" s="34"/>
      <c r="C834" s="152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</row>
    <row r="835" ht="15.75" customHeight="1">
      <c r="A835" s="34"/>
      <c r="B835" s="34"/>
      <c r="C835" s="152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</row>
    <row r="836" ht="15.75" customHeight="1">
      <c r="A836" s="34"/>
      <c r="B836" s="34"/>
      <c r="C836" s="152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</row>
    <row r="837" ht="15.75" customHeight="1">
      <c r="A837" s="34"/>
      <c r="B837" s="34"/>
      <c r="C837" s="152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</row>
    <row r="838" ht="15.75" customHeight="1">
      <c r="A838" s="34"/>
      <c r="B838" s="34"/>
      <c r="C838" s="152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</row>
    <row r="839" ht="15.75" customHeight="1">
      <c r="A839" s="34"/>
      <c r="B839" s="34"/>
      <c r="C839" s="152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</row>
    <row r="840" ht="15.75" customHeight="1">
      <c r="A840" s="34"/>
      <c r="B840" s="34"/>
      <c r="C840" s="152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</row>
    <row r="841" ht="15.75" customHeight="1">
      <c r="A841" s="34"/>
      <c r="B841" s="34"/>
      <c r="C841" s="152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</row>
    <row r="842" ht="15.75" customHeight="1">
      <c r="A842" s="34"/>
      <c r="B842" s="34"/>
      <c r="C842" s="152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</row>
    <row r="843" ht="15.75" customHeight="1">
      <c r="A843" s="34"/>
      <c r="B843" s="34"/>
      <c r="C843" s="152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</row>
    <row r="844" ht="15.75" customHeight="1">
      <c r="A844" s="34"/>
      <c r="B844" s="34"/>
      <c r="C844" s="152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</row>
    <row r="845" ht="15.75" customHeight="1">
      <c r="A845" s="34"/>
      <c r="B845" s="34"/>
      <c r="C845" s="152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</row>
    <row r="846" ht="15.75" customHeight="1">
      <c r="A846" s="34"/>
      <c r="B846" s="34"/>
      <c r="C846" s="152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</row>
    <row r="847" ht="15.75" customHeight="1">
      <c r="A847" s="34"/>
      <c r="B847" s="34"/>
      <c r="C847" s="152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</row>
    <row r="848" ht="15.75" customHeight="1">
      <c r="A848" s="34"/>
      <c r="B848" s="34"/>
      <c r="C848" s="152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</row>
    <row r="849" ht="15.75" customHeight="1">
      <c r="A849" s="34"/>
      <c r="B849" s="34"/>
      <c r="C849" s="152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</row>
    <row r="850" ht="15.75" customHeight="1">
      <c r="A850" s="34"/>
      <c r="B850" s="34"/>
      <c r="C850" s="152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</row>
    <row r="851" ht="15.75" customHeight="1">
      <c r="A851" s="34"/>
      <c r="B851" s="34"/>
      <c r="C851" s="152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</row>
    <row r="852" ht="15.75" customHeight="1">
      <c r="A852" s="34"/>
      <c r="B852" s="34"/>
      <c r="C852" s="152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</row>
    <row r="853" ht="15.75" customHeight="1">
      <c r="A853" s="34"/>
      <c r="B853" s="34"/>
      <c r="C853" s="152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</row>
    <row r="854" ht="15.75" customHeight="1">
      <c r="A854" s="34"/>
      <c r="B854" s="34"/>
      <c r="C854" s="152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</row>
    <row r="855" ht="15.75" customHeight="1">
      <c r="A855" s="34"/>
      <c r="B855" s="34"/>
      <c r="C855" s="152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</row>
    <row r="856" ht="15.75" customHeight="1">
      <c r="A856" s="34"/>
      <c r="B856" s="34"/>
      <c r="C856" s="152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</row>
    <row r="857" ht="15.75" customHeight="1">
      <c r="A857" s="34"/>
      <c r="B857" s="34"/>
      <c r="C857" s="152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</row>
    <row r="858" ht="15.75" customHeight="1">
      <c r="A858" s="34"/>
      <c r="B858" s="34"/>
      <c r="C858" s="152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</row>
    <row r="859" ht="15.75" customHeight="1">
      <c r="A859" s="34"/>
      <c r="B859" s="34"/>
      <c r="C859" s="152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</row>
    <row r="860" ht="15.75" customHeight="1">
      <c r="A860" s="34"/>
      <c r="B860" s="34"/>
      <c r="C860" s="152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</row>
    <row r="861" ht="15.75" customHeight="1">
      <c r="A861" s="34"/>
      <c r="B861" s="34"/>
      <c r="C861" s="152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</row>
    <row r="862" ht="15.75" customHeight="1">
      <c r="A862" s="34"/>
      <c r="B862" s="34"/>
      <c r="C862" s="152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</row>
    <row r="863" ht="15.75" customHeight="1">
      <c r="A863" s="34"/>
      <c r="B863" s="34"/>
      <c r="C863" s="152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</row>
    <row r="864" ht="15.75" customHeight="1">
      <c r="A864" s="34"/>
      <c r="B864" s="34"/>
      <c r="C864" s="152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</row>
    <row r="865" ht="15.75" customHeight="1">
      <c r="A865" s="34"/>
      <c r="B865" s="34"/>
      <c r="C865" s="152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</row>
    <row r="866" ht="15.75" customHeight="1">
      <c r="A866" s="34"/>
      <c r="B866" s="34"/>
      <c r="C866" s="152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</row>
    <row r="867" ht="15.75" customHeight="1">
      <c r="A867" s="34"/>
      <c r="B867" s="34"/>
      <c r="C867" s="152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</row>
    <row r="868" ht="15.75" customHeight="1">
      <c r="A868" s="34"/>
      <c r="B868" s="34"/>
      <c r="C868" s="152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</row>
    <row r="869" ht="15.75" customHeight="1">
      <c r="A869" s="34"/>
      <c r="B869" s="34"/>
      <c r="C869" s="152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</row>
    <row r="870" ht="15.75" customHeight="1">
      <c r="A870" s="34"/>
      <c r="B870" s="34"/>
      <c r="C870" s="152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</row>
    <row r="871" ht="15.75" customHeight="1">
      <c r="A871" s="34"/>
      <c r="B871" s="34"/>
      <c r="C871" s="152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</row>
    <row r="872" ht="15.75" customHeight="1">
      <c r="A872" s="34"/>
      <c r="B872" s="34"/>
      <c r="C872" s="152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</row>
    <row r="873" ht="15.75" customHeight="1">
      <c r="A873" s="34"/>
      <c r="B873" s="34"/>
      <c r="C873" s="152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</row>
    <row r="874" ht="15.75" customHeight="1">
      <c r="A874" s="34"/>
      <c r="B874" s="34"/>
      <c r="C874" s="152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</row>
    <row r="875" ht="15.75" customHeight="1">
      <c r="A875" s="34"/>
      <c r="B875" s="34"/>
      <c r="C875" s="152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</row>
    <row r="876" ht="15.75" customHeight="1">
      <c r="A876" s="34"/>
      <c r="B876" s="34"/>
      <c r="C876" s="152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</row>
    <row r="877" ht="15.75" customHeight="1">
      <c r="A877" s="34"/>
      <c r="B877" s="34"/>
      <c r="C877" s="152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</row>
    <row r="878" ht="15.75" customHeight="1">
      <c r="A878" s="34"/>
      <c r="B878" s="34"/>
      <c r="C878" s="152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</row>
    <row r="879" ht="15.75" customHeight="1">
      <c r="A879" s="34"/>
      <c r="B879" s="34"/>
      <c r="C879" s="152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</row>
    <row r="880" ht="15.75" customHeight="1">
      <c r="A880" s="34"/>
      <c r="B880" s="34"/>
      <c r="C880" s="152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</row>
    <row r="881" ht="15.75" customHeight="1">
      <c r="A881" s="34"/>
      <c r="B881" s="34"/>
      <c r="C881" s="152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</row>
    <row r="882" ht="15.75" customHeight="1">
      <c r="A882" s="34"/>
      <c r="B882" s="34"/>
      <c r="C882" s="152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</row>
    <row r="883" ht="15.75" customHeight="1">
      <c r="A883" s="34"/>
      <c r="B883" s="34"/>
      <c r="C883" s="152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</row>
    <row r="884" ht="15.75" customHeight="1">
      <c r="A884" s="34"/>
      <c r="B884" s="34"/>
      <c r="C884" s="152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</row>
    <row r="885" ht="15.75" customHeight="1">
      <c r="A885" s="34"/>
      <c r="B885" s="34"/>
      <c r="C885" s="152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</row>
    <row r="886" ht="15.75" customHeight="1">
      <c r="A886" s="34"/>
      <c r="B886" s="34"/>
      <c r="C886" s="152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</row>
    <row r="887" ht="15.75" customHeight="1">
      <c r="A887" s="34"/>
      <c r="B887" s="34"/>
      <c r="C887" s="152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</row>
    <row r="888" ht="15.75" customHeight="1">
      <c r="A888" s="34"/>
      <c r="B888" s="34"/>
      <c r="C888" s="152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</row>
    <row r="889" ht="15.75" customHeight="1">
      <c r="A889" s="34"/>
      <c r="B889" s="34"/>
      <c r="C889" s="152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</row>
    <row r="890" ht="15.75" customHeight="1">
      <c r="A890" s="34"/>
      <c r="B890" s="34"/>
      <c r="C890" s="152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</row>
    <row r="891" ht="15.75" customHeight="1">
      <c r="A891" s="34"/>
      <c r="B891" s="34"/>
      <c r="C891" s="152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</row>
    <row r="892" ht="15.75" customHeight="1">
      <c r="A892" s="34"/>
      <c r="B892" s="34"/>
      <c r="C892" s="152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</row>
    <row r="893" ht="15.75" customHeight="1">
      <c r="A893" s="34"/>
      <c r="B893" s="34"/>
      <c r="C893" s="152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</row>
    <row r="894" ht="15.75" customHeight="1">
      <c r="A894" s="34"/>
      <c r="B894" s="34"/>
      <c r="C894" s="152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</row>
    <row r="895" ht="15.75" customHeight="1">
      <c r="A895" s="34"/>
      <c r="B895" s="34"/>
      <c r="C895" s="152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</row>
    <row r="896" ht="15.75" customHeight="1">
      <c r="A896" s="34"/>
      <c r="B896" s="34"/>
      <c r="C896" s="152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</row>
    <row r="897" ht="15.75" customHeight="1">
      <c r="A897" s="34"/>
      <c r="B897" s="34"/>
      <c r="C897" s="152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</row>
    <row r="898" ht="15.75" customHeight="1">
      <c r="A898" s="34"/>
      <c r="B898" s="34"/>
      <c r="C898" s="152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</row>
    <row r="899" ht="15.75" customHeight="1">
      <c r="A899" s="34"/>
      <c r="B899" s="34"/>
      <c r="C899" s="152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</row>
    <row r="900" ht="15.75" customHeight="1">
      <c r="A900" s="34"/>
      <c r="B900" s="34"/>
      <c r="C900" s="152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</row>
    <row r="901" ht="15.75" customHeight="1">
      <c r="A901" s="34"/>
      <c r="B901" s="34"/>
      <c r="C901" s="152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</row>
    <row r="902" ht="15.75" customHeight="1">
      <c r="A902" s="34"/>
      <c r="B902" s="34"/>
      <c r="C902" s="152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</row>
    <row r="903" ht="15.75" customHeight="1">
      <c r="A903" s="34"/>
      <c r="B903" s="34"/>
      <c r="C903" s="152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</row>
    <row r="904" ht="15.75" customHeight="1">
      <c r="A904" s="34"/>
      <c r="B904" s="34"/>
      <c r="C904" s="152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</row>
    <row r="905" ht="15.75" customHeight="1">
      <c r="A905" s="34"/>
      <c r="B905" s="34"/>
      <c r="C905" s="152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</row>
    <row r="906" ht="15.75" customHeight="1">
      <c r="A906" s="34"/>
      <c r="B906" s="34"/>
      <c r="C906" s="152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</row>
    <row r="907" ht="15.75" customHeight="1">
      <c r="A907" s="34"/>
      <c r="B907" s="34"/>
      <c r="C907" s="152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</row>
    <row r="908" ht="15.75" customHeight="1">
      <c r="A908" s="34"/>
      <c r="B908" s="34"/>
      <c r="C908" s="152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</row>
    <row r="909" ht="15.75" customHeight="1">
      <c r="A909" s="34"/>
      <c r="B909" s="34"/>
      <c r="C909" s="152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</row>
    <row r="910" ht="15.75" customHeight="1">
      <c r="A910" s="34"/>
      <c r="B910" s="34"/>
      <c r="C910" s="152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</row>
    <row r="911" ht="15.75" customHeight="1">
      <c r="A911" s="34"/>
      <c r="B911" s="34"/>
      <c r="C911" s="152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</row>
    <row r="912" ht="15.75" customHeight="1">
      <c r="A912" s="34"/>
      <c r="B912" s="34"/>
      <c r="C912" s="152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</row>
    <row r="913" ht="15.75" customHeight="1">
      <c r="A913" s="34"/>
      <c r="B913" s="34"/>
      <c r="C913" s="152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</row>
    <row r="914" ht="15.75" customHeight="1">
      <c r="A914" s="34"/>
      <c r="B914" s="34"/>
      <c r="C914" s="152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</row>
    <row r="915" ht="15.75" customHeight="1">
      <c r="A915" s="34"/>
      <c r="B915" s="34"/>
      <c r="C915" s="152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</row>
    <row r="916" ht="15.75" customHeight="1">
      <c r="A916" s="34"/>
      <c r="B916" s="34"/>
      <c r="C916" s="152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</row>
    <row r="917" ht="15.75" customHeight="1">
      <c r="A917" s="34"/>
      <c r="B917" s="34"/>
      <c r="C917" s="152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</row>
    <row r="918" ht="15.75" customHeight="1">
      <c r="A918" s="34"/>
      <c r="B918" s="34"/>
      <c r="C918" s="152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</row>
    <row r="919" ht="15.75" customHeight="1">
      <c r="A919" s="34"/>
      <c r="B919" s="34"/>
      <c r="C919" s="152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</row>
    <row r="920" ht="15.75" customHeight="1">
      <c r="A920" s="34"/>
      <c r="B920" s="34"/>
      <c r="C920" s="152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</row>
    <row r="921" ht="15.75" customHeight="1">
      <c r="A921" s="34"/>
      <c r="B921" s="34"/>
      <c r="C921" s="152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</row>
    <row r="922" ht="15.75" customHeight="1">
      <c r="A922" s="34"/>
      <c r="B922" s="34"/>
      <c r="C922" s="152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</row>
    <row r="923" ht="15.75" customHeight="1">
      <c r="A923" s="34"/>
      <c r="B923" s="34"/>
      <c r="C923" s="152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</row>
    <row r="924" ht="15.75" customHeight="1">
      <c r="A924" s="34"/>
      <c r="B924" s="34"/>
      <c r="C924" s="152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</row>
    <row r="925" ht="15.75" customHeight="1">
      <c r="A925" s="34"/>
      <c r="B925" s="34"/>
      <c r="C925" s="152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</row>
    <row r="926" ht="15.75" customHeight="1">
      <c r="A926" s="34"/>
      <c r="B926" s="34"/>
      <c r="C926" s="152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</row>
    <row r="927" ht="15.75" customHeight="1">
      <c r="A927" s="34"/>
      <c r="B927" s="34"/>
      <c r="C927" s="152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</row>
    <row r="928" ht="15.75" customHeight="1">
      <c r="A928" s="34"/>
      <c r="B928" s="34"/>
      <c r="C928" s="152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</row>
    <row r="929" ht="15.75" customHeight="1">
      <c r="A929" s="34"/>
      <c r="B929" s="34"/>
      <c r="C929" s="152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</row>
    <row r="930" ht="15.75" customHeight="1">
      <c r="A930" s="34"/>
      <c r="B930" s="34"/>
      <c r="C930" s="152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</row>
    <row r="931" ht="15.75" customHeight="1">
      <c r="A931" s="34"/>
      <c r="B931" s="34"/>
      <c r="C931" s="152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</row>
    <row r="932" ht="15.75" customHeight="1">
      <c r="A932" s="34"/>
      <c r="B932" s="34"/>
      <c r="C932" s="152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</row>
    <row r="933" ht="15.75" customHeight="1">
      <c r="A933" s="34"/>
      <c r="B933" s="34"/>
      <c r="C933" s="152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</row>
    <row r="934" ht="15.75" customHeight="1">
      <c r="A934" s="34"/>
      <c r="B934" s="34"/>
      <c r="C934" s="152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</row>
    <row r="935" ht="15.75" customHeight="1">
      <c r="A935" s="34"/>
      <c r="B935" s="34"/>
      <c r="C935" s="152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</row>
    <row r="936" ht="15.75" customHeight="1">
      <c r="A936" s="34"/>
      <c r="B936" s="34"/>
      <c r="C936" s="152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</row>
    <row r="937" ht="15.75" customHeight="1">
      <c r="A937" s="34"/>
      <c r="B937" s="34"/>
      <c r="C937" s="152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</row>
    <row r="938" ht="15.75" customHeight="1">
      <c r="A938" s="34"/>
      <c r="B938" s="34"/>
      <c r="C938" s="152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</row>
    <row r="939" ht="15.75" customHeight="1">
      <c r="A939" s="34"/>
      <c r="B939" s="34"/>
      <c r="C939" s="152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</row>
    <row r="940" ht="15.75" customHeight="1">
      <c r="A940" s="34"/>
      <c r="B940" s="34"/>
      <c r="C940" s="152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</row>
    <row r="941" ht="15.75" customHeight="1">
      <c r="A941" s="34"/>
      <c r="B941" s="34"/>
      <c r="C941" s="152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</row>
    <row r="942" ht="15.75" customHeight="1">
      <c r="A942" s="34"/>
      <c r="B942" s="34"/>
      <c r="C942" s="152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</row>
    <row r="943" ht="15.75" customHeight="1">
      <c r="A943" s="34"/>
      <c r="B943" s="34"/>
      <c r="C943" s="152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</row>
    <row r="944" ht="15.75" customHeight="1">
      <c r="A944" s="34"/>
      <c r="B944" s="34"/>
      <c r="C944" s="152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</row>
    <row r="945" ht="15.75" customHeight="1">
      <c r="A945" s="34"/>
      <c r="B945" s="34"/>
      <c r="C945" s="152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</row>
    <row r="946" ht="15.75" customHeight="1">
      <c r="A946" s="34"/>
      <c r="B946" s="34"/>
      <c r="C946" s="152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</row>
    <row r="947" ht="15.75" customHeight="1">
      <c r="A947" s="34"/>
      <c r="B947" s="34"/>
      <c r="C947" s="152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</row>
    <row r="948" ht="15.75" customHeight="1">
      <c r="A948" s="34"/>
      <c r="B948" s="34"/>
      <c r="C948" s="152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</row>
    <row r="949" ht="15.75" customHeight="1">
      <c r="A949" s="34"/>
      <c r="B949" s="34"/>
      <c r="C949" s="152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</row>
    <row r="950" ht="15.75" customHeight="1">
      <c r="A950" s="34"/>
      <c r="B950" s="34"/>
      <c r="C950" s="152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</row>
    <row r="951" ht="15.75" customHeight="1">
      <c r="A951" s="34"/>
      <c r="B951" s="34"/>
      <c r="C951" s="152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</row>
    <row r="952" ht="15.75" customHeight="1">
      <c r="A952" s="34"/>
      <c r="B952" s="34"/>
      <c r="C952" s="152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</row>
    <row r="953" ht="15.75" customHeight="1">
      <c r="A953" s="34"/>
      <c r="B953" s="34"/>
      <c r="C953" s="152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</row>
    <row r="954" ht="15.75" customHeight="1">
      <c r="A954" s="34"/>
      <c r="B954" s="34"/>
      <c r="C954" s="152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</row>
    <row r="955" ht="15.75" customHeight="1">
      <c r="A955" s="34"/>
      <c r="B955" s="34"/>
      <c r="C955" s="152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</row>
    <row r="956" ht="15.75" customHeight="1">
      <c r="A956" s="34"/>
      <c r="B956" s="34"/>
      <c r="C956" s="152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</row>
    <row r="957" ht="15.75" customHeight="1">
      <c r="A957" s="34"/>
      <c r="B957" s="34"/>
      <c r="C957" s="152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</row>
    <row r="958" ht="15.75" customHeight="1">
      <c r="A958" s="34"/>
      <c r="B958" s="34"/>
      <c r="C958" s="152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</row>
    <row r="959" ht="15.75" customHeight="1">
      <c r="A959" s="34"/>
      <c r="B959" s="34"/>
      <c r="C959" s="152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</row>
    <row r="960" ht="15.75" customHeight="1">
      <c r="A960" s="34"/>
      <c r="B960" s="34"/>
      <c r="C960" s="152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</row>
    <row r="961" ht="15.75" customHeight="1">
      <c r="A961" s="34"/>
      <c r="B961" s="34"/>
      <c r="C961" s="152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</row>
    <row r="962" ht="15.75" customHeight="1">
      <c r="A962" s="34"/>
      <c r="B962" s="34"/>
      <c r="C962" s="152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</row>
    <row r="963" ht="15.75" customHeight="1">
      <c r="A963" s="34"/>
      <c r="B963" s="34"/>
      <c r="C963" s="152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</row>
    <row r="964" ht="15.75" customHeight="1">
      <c r="A964" s="34"/>
      <c r="B964" s="34"/>
      <c r="C964" s="152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</row>
    <row r="965" ht="15.75" customHeight="1">
      <c r="A965" s="34"/>
      <c r="B965" s="34"/>
      <c r="C965" s="152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</row>
    <row r="966" ht="15.75" customHeight="1">
      <c r="A966" s="34"/>
      <c r="B966" s="34"/>
      <c r="C966" s="152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</row>
    <row r="967" ht="15.75" customHeight="1">
      <c r="A967" s="34"/>
      <c r="B967" s="34"/>
      <c r="C967" s="152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</row>
    <row r="968" ht="15.75" customHeight="1">
      <c r="A968" s="34"/>
      <c r="B968" s="34"/>
      <c r="C968" s="152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</row>
    <row r="969" ht="15.75" customHeight="1">
      <c r="A969" s="34"/>
      <c r="B969" s="34"/>
      <c r="C969" s="152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</row>
    <row r="970" ht="15.75" customHeight="1">
      <c r="A970" s="34"/>
      <c r="B970" s="34"/>
      <c r="C970" s="152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</row>
    <row r="971" ht="15.75" customHeight="1">
      <c r="A971" s="34"/>
      <c r="B971" s="34"/>
      <c r="C971" s="152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</row>
    <row r="972" ht="15.75" customHeight="1">
      <c r="A972" s="34"/>
      <c r="B972" s="34"/>
      <c r="C972" s="152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</row>
    <row r="973" ht="15.75" customHeight="1">
      <c r="A973" s="34"/>
      <c r="B973" s="34"/>
      <c r="C973" s="152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</row>
    <row r="974" ht="15.75" customHeight="1">
      <c r="A974" s="34"/>
      <c r="B974" s="34"/>
      <c r="C974" s="152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</row>
    <row r="975" ht="15.75" customHeight="1">
      <c r="A975" s="34"/>
      <c r="B975" s="34"/>
      <c r="C975" s="152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</row>
    <row r="976" ht="15.75" customHeight="1">
      <c r="A976" s="34"/>
      <c r="B976" s="34"/>
      <c r="C976" s="152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</row>
    <row r="977" ht="15.75" customHeight="1">
      <c r="A977" s="34"/>
      <c r="B977" s="34"/>
      <c r="C977" s="152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</row>
    <row r="978" ht="15.75" customHeight="1">
      <c r="A978" s="34"/>
      <c r="B978" s="34"/>
      <c r="C978" s="152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</row>
    <row r="979" ht="15.75" customHeight="1">
      <c r="A979" s="34"/>
      <c r="B979" s="34"/>
      <c r="C979" s="152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</row>
    <row r="980" ht="15.75" customHeight="1">
      <c r="A980" s="34"/>
      <c r="B980" s="34"/>
      <c r="C980" s="152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</row>
    <row r="981" ht="15.75" customHeight="1">
      <c r="A981" s="34"/>
      <c r="B981" s="34"/>
      <c r="C981" s="152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</row>
    <row r="982" ht="15.75" customHeight="1">
      <c r="A982" s="34"/>
      <c r="B982" s="34"/>
      <c r="C982" s="152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</row>
    <row r="983" ht="15.75" customHeight="1">
      <c r="A983" s="34"/>
      <c r="B983" s="34"/>
      <c r="C983" s="152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</row>
    <row r="984" ht="15.75" customHeight="1">
      <c r="A984" s="34"/>
      <c r="B984" s="34"/>
      <c r="C984" s="152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</row>
    <row r="985" ht="15.75" customHeight="1">
      <c r="A985" s="34"/>
      <c r="B985" s="34"/>
      <c r="C985" s="152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</row>
    <row r="986" ht="15.75" customHeight="1">
      <c r="A986" s="34"/>
      <c r="B986" s="34"/>
      <c r="C986" s="152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</row>
    <row r="987" ht="15.75" customHeight="1">
      <c r="A987" s="34"/>
      <c r="B987" s="34"/>
      <c r="C987" s="152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</row>
    <row r="988" ht="15.75" customHeight="1">
      <c r="A988" s="34"/>
      <c r="B988" s="34"/>
      <c r="C988" s="152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</row>
    <row r="989" ht="15.75" customHeight="1">
      <c r="A989" s="34"/>
      <c r="B989" s="34"/>
      <c r="C989" s="152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</row>
    <row r="990" ht="15.75" customHeight="1">
      <c r="A990" s="34"/>
      <c r="B990" s="34"/>
      <c r="C990" s="152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</row>
    <row r="991" ht="15.75" customHeight="1">
      <c r="A991" s="34"/>
      <c r="B991" s="34"/>
      <c r="C991" s="152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</row>
    <row r="992" ht="15.75" customHeight="1">
      <c r="A992" s="34"/>
      <c r="B992" s="34"/>
      <c r="C992" s="152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</row>
    <row r="993" ht="15.75" customHeight="1">
      <c r="A993" s="34"/>
      <c r="B993" s="34"/>
      <c r="C993" s="152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</row>
    <row r="994" ht="15.75" customHeight="1">
      <c r="A994" s="34"/>
      <c r="B994" s="34"/>
      <c r="C994" s="152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</row>
    <row r="995" ht="15.75" customHeight="1">
      <c r="A995" s="34"/>
      <c r="B995" s="34"/>
      <c r="C995" s="152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</row>
    <row r="996" ht="15.75" customHeight="1">
      <c r="A996" s="34"/>
      <c r="B996" s="34"/>
      <c r="C996" s="152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</row>
    <row r="997" ht="15.75" customHeight="1">
      <c r="A997" s="34"/>
      <c r="B997" s="34"/>
      <c r="C997" s="152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</row>
    <row r="998" ht="15.75" customHeight="1">
      <c r="A998" s="34"/>
      <c r="B998" s="34"/>
      <c r="C998" s="152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</row>
    <row r="999" ht="15.75" customHeight="1">
      <c r="A999" s="34"/>
      <c r="B999" s="34"/>
      <c r="C999" s="152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</row>
    <row r="1000" ht="15.75" customHeight="1">
      <c r="A1000" s="34"/>
      <c r="B1000" s="34"/>
      <c r="C1000" s="152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</row>
    <row r="1001" ht="15.75" customHeight="1">
      <c r="A1001" s="34"/>
      <c r="B1001" s="34"/>
      <c r="C1001" s="152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</row>
    <row r="1002" ht="15.75" customHeight="1">
      <c r="A1002" s="34"/>
      <c r="B1002" s="34"/>
      <c r="C1002" s="152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</row>
  </sheetData>
  <mergeCells count="3">
    <mergeCell ref="D4:F4"/>
    <mergeCell ref="A2:E2"/>
    <mergeCell ref="B18:J18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6.14"/>
    <col customWidth="1" min="3" max="3" width="20.14"/>
    <col customWidth="1" min="4" max="4" width="25.86"/>
    <col customWidth="1" min="5" max="5" width="26.43"/>
    <col customWidth="1" min="6" max="6" width="23.43"/>
    <col customWidth="1" min="7" max="7" width="20.29"/>
    <col customWidth="1" min="8" max="8" width="18.71"/>
    <col customWidth="1" min="9" max="9" width="16.86"/>
  </cols>
  <sheetData>
    <row r="1" hidden="1"/>
    <row r="2" hidden="1"/>
    <row r="3" hidden="1"/>
    <row r="4" hidden="1"/>
    <row r="5" hidden="1"/>
    <row r="6" hidden="1">
      <c r="A6" s="47" t="s">
        <v>23</v>
      </c>
      <c r="B6" s="49" t="s">
        <v>22</v>
      </c>
      <c r="C6" s="49" t="s">
        <v>24</v>
      </c>
      <c r="D6" s="49" t="s">
        <v>25</v>
      </c>
      <c r="E6" s="51" t="s">
        <v>26</v>
      </c>
      <c r="F6" s="51" t="s">
        <v>27</v>
      </c>
      <c r="G6" s="53" t="s">
        <v>28</v>
      </c>
      <c r="H6" s="55" t="s">
        <v>29</v>
      </c>
      <c r="I6" s="57" t="s">
        <v>31</v>
      </c>
    </row>
    <row r="7" hidden="1">
      <c r="A7" s="59">
        <v>43452.0</v>
      </c>
      <c r="B7" s="61" t="s">
        <v>33</v>
      </c>
      <c r="C7" s="63" t="s">
        <v>33</v>
      </c>
      <c r="D7" s="65"/>
      <c r="E7" s="67"/>
      <c r="F7" s="67"/>
      <c r="G7" s="68"/>
      <c r="H7" s="70"/>
      <c r="I7" s="71"/>
    </row>
    <row r="8" hidden="1">
      <c r="A8" s="59">
        <v>43422.0</v>
      </c>
      <c r="B8" s="61" t="s">
        <v>33</v>
      </c>
      <c r="C8" s="63" t="s">
        <v>33</v>
      </c>
      <c r="D8" s="65"/>
      <c r="E8" s="67"/>
      <c r="F8" s="67"/>
      <c r="G8" s="68"/>
      <c r="H8" s="70"/>
      <c r="I8" s="71"/>
    </row>
    <row r="9" hidden="1">
      <c r="A9" s="59">
        <v>43391.0</v>
      </c>
      <c r="B9" s="76">
        <v>5470.0</v>
      </c>
      <c r="C9" s="78">
        <v>954.0</v>
      </c>
      <c r="D9" s="83">
        <v>0.35</v>
      </c>
      <c r="E9" s="85"/>
      <c r="F9" s="87" t="s">
        <v>42</v>
      </c>
      <c r="G9" s="89">
        <v>328.21</v>
      </c>
      <c r="H9" s="91">
        <v>328.21</v>
      </c>
      <c r="I9" s="93">
        <v>0.0</v>
      </c>
    </row>
    <row r="10" hidden="1">
      <c r="A10" s="59">
        <v>43361.0</v>
      </c>
      <c r="B10" s="61" t="s">
        <v>33</v>
      </c>
      <c r="C10" s="78">
        <v>954.0</v>
      </c>
      <c r="D10" s="83">
        <v>0.29</v>
      </c>
      <c r="E10" s="67"/>
      <c r="F10" s="87" t="s">
        <v>42</v>
      </c>
      <c r="G10" s="89" t="s">
        <v>33</v>
      </c>
      <c r="H10" s="91" t="s">
        <v>33</v>
      </c>
      <c r="I10" s="93" t="s">
        <v>33</v>
      </c>
    </row>
    <row r="11" hidden="1">
      <c r="A11" s="59">
        <v>43330.0</v>
      </c>
      <c r="B11" s="76">
        <v>4020.0</v>
      </c>
      <c r="C11" s="78">
        <v>954.0</v>
      </c>
      <c r="D11" s="83">
        <v>0.31</v>
      </c>
      <c r="E11" s="67"/>
      <c r="F11" s="87" t="s">
        <v>42</v>
      </c>
      <c r="G11" s="89">
        <v>241.2</v>
      </c>
      <c r="H11" s="91">
        <v>241.2</v>
      </c>
      <c r="I11" s="93">
        <f t="shared" ref="I11:I18" si="1">G11-H11</f>
        <v>0</v>
      </c>
    </row>
    <row r="12" hidden="1">
      <c r="A12" s="59">
        <v>43299.0</v>
      </c>
      <c r="B12" s="76">
        <v>1450.0</v>
      </c>
      <c r="C12" s="78">
        <v>954.0</v>
      </c>
      <c r="D12" s="83">
        <v>0.25</v>
      </c>
      <c r="E12" s="96" t="s">
        <v>4</v>
      </c>
      <c r="F12" s="87" t="s">
        <v>45</v>
      </c>
      <c r="G12" s="89">
        <v>217.5</v>
      </c>
      <c r="H12" s="91">
        <v>87.0</v>
      </c>
      <c r="I12" s="93">
        <f t="shared" si="1"/>
        <v>130.5</v>
      </c>
    </row>
    <row r="13" hidden="1">
      <c r="A13" s="59">
        <v>43269.0</v>
      </c>
      <c r="B13" s="76">
        <v>3480.0</v>
      </c>
      <c r="C13" s="78">
        <v>954.0</v>
      </c>
      <c r="D13" s="83">
        <v>0.25</v>
      </c>
      <c r="E13" s="96" t="s">
        <v>4</v>
      </c>
      <c r="F13" s="87" t="s">
        <v>45</v>
      </c>
      <c r="G13" s="89">
        <v>522.0</v>
      </c>
      <c r="H13" s="91">
        <v>208.8</v>
      </c>
      <c r="I13" s="93">
        <f t="shared" si="1"/>
        <v>313.2</v>
      </c>
    </row>
    <row r="14" hidden="1">
      <c r="A14" s="59">
        <v>43238.0</v>
      </c>
      <c r="B14" s="76">
        <v>480.0</v>
      </c>
      <c r="C14" s="78">
        <v>954.0</v>
      </c>
      <c r="D14" s="83">
        <v>0.21</v>
      </c>
      <c r="E14" s="96" t="s">
        <v>4</v>
      </c>
      <c r="F14" s="87" t="s">
        <v>45</v>
      </c>
      <c r="G14" s="89">
        <v>72.0</v>
      </c>
      <c r="H14" s="91">
        <v>28.8</v>
      </c>
      <c r="I14" s="93">
        <f t="shared" si="1"/>
        <v>43.2</v>
      </c>
    </row>
    <row r="15" hidden="1">
      <c r="A15" s="59">
        <v>43208.0</v>
      </c>
      <c r="B15" s="76">
        <v>5470.0</v>
      </c>
      <c r="C15" s="78">
        <v>954.0</v>
      </c>
      <c r="D15" s="83">
        <v>0.2</v>
      </c>
      <c r="E15" s="96" t="s">
        <v>4</v>
      </c>
      <c r="F15" s="87" t="s">
        <v>45</v>
      </c>
      <c r="G15" s="89">
        <v>820.5</v>
      </c>
      <c r="H15" s="91">
        <v>328.2</v>
      </c>
      <c r="I15" s="93">
        <f t="shared" si="1"/>
        <v>492.3</v>
      </c>
    </row>
    <row r="16" hidden="1">
      <c r="A16" s="59">
        <v>43177.0</v>
      </c>
      <c r="B16" s="76">
        <v>2260.0</v>
      </c>
      <c r="C16" s="78">
        <v>954.0</v>
      </c>
      <c r="D16" s="83">
        <v>0.18</v>
      </c>
      <c r="E16" s="96" t="s">
        <v>4</v>
      </c>
      <c r="F16" s="87" t="s">
        <v>45</v>
      </c>
      <c r="G16" s="89">
        <v>339.0</v>
      </c>
      <c r="H16" s="91">
        <v>135.6</v>
      </c>
      <c r="I16" s="93">
        <f t="shared" si="1"/>
        <v>203.4</v>
      </c>
    </row>
    <row r="17" hidden="1">
      <c r="A17" s="59">
        <v>43149.0</v>
      </c>
      <c r="B17" s="76">
        <v>2890.0</v>
      </c>
      <c r="C17" s="78">
        <v>954.0</v>
      </c>
      <c r="D17" s="83">
        <v>0.16</v>
      </c>
      <c r="E17" s="96" t="s">
        <v>4</v>
      </c>
      <c r="F17" s="87" t="s">
        <v>45</v>
      </c>
      <c r="G17" s="89">
        <v>433.5</v>
      </c>
      <c r="H17" s="91">
        <v>173.4</v>
      </c>
      <c r="I17" s="93">
        <f t="shared" si="1"/>
        <v>260.1</v>
      </c>
    </row>
    <row r="18" hidden="1">
      <c r="A18" s="59">
        <v>43118.0</v>
      </c>
      <c r="B18" s="76">
        <v>130.0</v>
      </c>
      <c r="C18" s="78">
        <v>954.0</v>
      </c>
      <c r="D18" s="83">
        <v>0.14</v>
      </c>
      <c r="E18" s="96" t="s">
        <v>4</v>
      </c>
      <c r="F18" s="87" t="s">
        <v>45</v>
      </c>
      <c r="G18" s="89">
        <v>19.5</v>
      </c>
      <c r="H18" s="91">
        <v>7.8</v>
      </c>
      <c r="I18" s="93">
        <f t="shared" si="1"/>
        <v>11.7</v>
      </c>
    </row>
    <row r="19" hidden="1">
      <c r="A19" s="59">
        <v>43451.0</v>
      </c>
      <c r="B19" s="76">
        <v>8055.0</v>
      </c>
      <c r="C19" s="78">
        <v>937.0</v>
      </c>
      <c r="D19" s="101" t="s">
        <v>48</v>
      </c>
      <c r="E19" s="96" t="s">
        <v>4</v>
      </c>
      <c r="F19" s="87" t="s">
        <v>4</v>
      </c>
      <c r="G19" s="89">
        <v>483.3</v>
      </c>
      <c r="H19" s="91">
        <v>483.3</v>
      </c>
      <c r="I19" s="93" t="s">
        <v>33</v>
      </c>
    </row>
    <row r="20" hidden="1">
      <c r="A20" s="59">
        <v>43421.0</v>
      </c>
      <c r="B20" s="76">
        <v>390.0</v>
      </c>
      <c r="C20" s="78">
        <v>937.0</v>
      </c>
      <c r="D20" s="101" t="s">
        <v>48</v>
      </c>
      <c r="E20" s="96" t="s">
        <v>4</v>
      </c>
      <c r="F20" s="87" t="s">
        <v>4</v>
      </c>
      <c r="G20" s="89">
        <v>23.4</v>
      </c>
      <c r="H20" s="91">
        <v>23.4</v>
      </c>
      <c r="I20" s="93" t="s">
        <v>33</v>
      </c>
    </row>
    <row r="21" hidden="1">
      <c r="A21" s="59">
        <v>43390.0</v>
      </c>
      <c r="B21" s="76">
        <v>4045.0</v>
      </c>
      <c r="C21" s="78">
        <v>937.0</v>
      </c>
      <c r="D21" s="101" t="s">
        <v>48</v>
      </c>
      <c r="E21" s="96" t="s">
        <v>4</v>
      </c>
      <c r="F21" s="87" t="s">
        <v>4</v>
      </c>
      <c r="G21" s="89">
        <v>242.7</v>
      </c>
      <c r="H21" s="91">
        <v>242.7</v>
      </c>
      <c r="I21" s="93" t="s">
        <v>33</v>
      </c>
    </row>
    <row r="22" hidden="1">
      <c r="A22" s="59">
        <v>43360.0</v>
      </c>
      <c r="B22" s="76">
        <v>6820.0</v>
      </c>
      <c r="C22" s="78">
        <v>937.0</v>
      </c>
      <c r="D22" s="101" t="s">
        <v>48</v>
      </c>
      <c r="E22" s="96" t="s">
        <v>4</v>
      </c>
      <c r="F22" s="87" t="s">
        <v>4</v>
      </c>
      <c r="G22" s="89">
        <v>409.2</v>
      </c>
      <c r="H22" s="91">
        <v>409.2</v>
      </c>
      <c r="I22" s="93" t="s">
        <v>33</v>
      </c>
    </row>
    <row r="23" hidden="1">
      <c r="A23" s="59">
        <v>43329.0</v>
      </c>
      <c r="B23" s="76">
        <v>980.0</v>
      </c>
      <c r="C23" s="78">
        <v>937.0</v>
      </c>
      <c r="D23" s="101" t="s">
        <v>48</v>
      </c>
      <c r="E23" s="96" t="s">
        <v>4</v>
      </c>
      <c r="F23" s="87" t="s">
        <v>4</v>
      </c>
      <c r="G23" s="89">
        <v>58.8</v>
      </c>
      <c r="H23" s="91">
        <v>58.8</v>
      </c>
      <c r="I23" s="93" t="s">
        <v>33</v>
      </c>
    </row>
    <row r="24" hidden="1">
      <c r="A24" s="59">
        <v>43298.0</v>
      </c>
      <c r="B24" s="76">
        <v>11133.0</v>
      </c>
      <c r="C24" s="78">
        <v>937.0</v>
      </c>
      <c r="D24" s="101" t="s">
        <v>48</v>
      </c>
      <c r="E24" s="96" t="s">
        <v>4</v>
      </c>
      <c r="F24" s="87" t="s">
        <v>4</v>
      </c>
      <c r="G24" s="89">
        <v>667.98</v>
      </c>
      <c r="H24" s="91">
        <v>667.98</v>
      </c>
      <c r="I24" s="93" t="s">
        <v>33</v>
      </c>
    </row>
    <row r="25" hidden="1">
      <c r="A25" s="59">
        <v>43268.0</v>
      </c>
      <c r="B25" s="76">
        <v>2970.0</v>
      </c>
      <c r="C25" s="78">
        <v>937.0</v>
      </c>
      <c r="D25" s="101" t="s">
        <v>48</v>
      </c>
      <c r="E25" s="96" t="s">
        <v>4</v>
      </c>
      <c r="F25" s="87" t="s">
        <v>4</v>
      </c>
      <c r="G25" s="89">
        <v>178.2</v>
      </c>
      <c r="H25" s="91">
        <v>178.2</v>
      </c>
      <c r="I25" s="93" t="s">
        <v>33</v>
      </c>
    </row>
    <row r="26" hidden="1">
      <c r="A26" s="59">
        <v>43237.0</v>
      </c>
      <c r="B26" s="76">
        <v>3610.0</v>
      </c>
      <c r="C26" s="63" t="s">
        <v>33</v>
      </c>
      <c r="D26" s="101" t="s">
        <v>48</v>
      </c>
      <c r="E26" s="96" t="s">
        <v>4</v>
      </c>
      <c r="F26" s="87" t="s">
        <v>4</v>
      </c>
      <c r="G26" s="89">
        <v>216.6</v>
      </c>
      <c r="H26" s="91">
        <v>216.6</v>
      </c>
      <c r="I26" s="93" t="s">
        <v>33</v>
      </c>
    </row>
    <row r="27" hidden="1">
      <c r="A27" s="59">
        <v>43207.0</v>
      </c>
      <c r="B27" s="76">
        <v>3446.0</v>
      </c>
      <c r="C27" s="63" t="s">
        <v>33</v>
      </c>
      <c r="D27" s="101" t="s">
        <v>48</v>
      </c>
      <c r="E27" s="96" t="s">
        <v>4</v>
      </c>
      <c r="F27" s="87" t="s">
        <v>4</v>
      </c>
      <c r="G27" s="89">
        <v>206.76</v>
      </c>
      <c r="H27" s="91">
        <v>206.76</v>
      </c>
      <c r="I27" s="93" t="s">
        <v>33</v>
      </c>
    </row>
    <row r="28" hidden="1">
      <c r="A28" s="59">
        <v>43176.0</v>
      </c>
      <c r="B28" s="76">
        <v>2952.0</v>
      </c>
      <c r="C28" s="63" t="s">
        <v>33</v>
      </c>
      <c r="D28" s="101" t="s">
        <v>48</v>
      </c>
      <c r="E28" s="96" t="s">
        <v>4</v>
      </c>
      <c r="F28" s="87" t="s">
        <v>4</v>
      </c>
      <c r="G28" s="89">
        <v>177.12</v>
      </c>
      <c r="H28" s="91">
        <v>177.12</v>
      </c>
      <c r="I28" s="93" t="s">
        <v>33</v>
      </c>
    </row>
    <row r="29" hidden="1">
      <c r="A29" s="59">
        <v>43148.0</v>
      </c>
      <c r="B29" s="76">
        <v>1332.0</v>
      </c>
      <c r="C29" s="65"/>
      <c r="D29" s="101" t="s">
        <v>48</v>
      </c>
      <c r="E29" s="96" t="s">
        <v>4</v>
      </c>
      <c r="F29" s="87" t="s">
        <v>4</v>
      </c>
      <c r="G29" s="89">
        <v>79.92</v>
      </c>
      <c r="H29" s="91">
        <v>79.92</v>
      </c>
      <c r="I29" s="93" t="s">
        <v>33</v>
      </c>
    </row>
    <row r="30" hidden="1">
      <c r="A30" s="59">
        <v>43117.0</v>
      </c>
      <c r="B30" s="61" t="s">
        <v>33</v>
      </c>
      <c r="C30" s="101" t="s">
        <v>33</v>
      </c>
      <c r="D30" s="101" t="s">
        <v>48</v>
      </c>
      <c r="E30" s="85"/>
      <c r="F30" s="85"/>
      <c r="G30" s="68"/>
      <c r="H30" s="70"/>
      <c r="I30" s="71"/>
    </row>
    <row r="31" hidden="1">
      <c r="A31" s="59">
        <v>43450.0</v>
      </c>
      <c r="B31" s="61" t="s">
        <v>33</v>
      </c>
      <c r="C31" s="101" t="s">
        <v>33</v>
      </c>
      <c r="D31" s="101" t="s">
        <v>48</v>
      </c>
      <c r="E31" s="85"/>
      <c r="F31" s="85"/>
      <c r="G31" s="68"/>
      <c r="H31" s="70"/>
      <c r="I31" s="71"/>
    </row>
    <row r="32" hidden="1">
      <c r="A32" s="59">
        <v>43420.0</v>
      </c>
      <c r="B32" s="61" t="s">
        <v>33</v>
      </c>
      <c r="C32" s="101" t="s">
        <v>33</v>
      </c>
      <c r="D32" s="101" t="s">
        <v>48</v>
      </c>
      <c r="E32" s="85"/>
      <c r="F32" s="85"/>
      <c r="G32" s="68"/>
      <c r="H32" s="70"/>
      <c r="I32" s="71"/>
    </row>
    <row r="33" hidden="1">
      <c r="A33" s="59">
        <v>43389.0</v>
      </c>
      <c r="B33" s="61" t="s">
        <v>33</v>
      </c>
      <c r="C33" s="101" t="s">
        <v>33</v>
      </c>
      <c r="D33" s="101" t="s">
        <v>48</v>
      </c>
      <c r="E33" s="85"/>
      <c r="F33" s="85"/>
      <c r="G33" s="68"/>
      <c r="H33" s="70"/>
      <c r="I33" s="71"/>
    </row>
    <row r="34" hidden="1">
      <c r="A34" s="59">
        <v>43359.0</v>
      </c>
      <c r="B34" s="61" t="s">
        <v>33</v>
      </c>
      <c r="C34" s="101" t="s">
        <v>33</v>
      </c>
      <c r="D34" s="101" t="s">
        <v>48</v>
      </c>
      <c r="E34" s="85"/>
      <c r="F34" s="85"/>
      <c r="G34" s="68"/>
      <c r="H34" s="70"/>
      <c r="I34" s="71"/>
    </row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8.43"/>
    <col customWidth="1" min="3" max="3" width="23.0"/>
  </cols>
  <sheetData>
    <row r="1" ht="27.75" hidden="1" customHeight="1">
      <c r="A1" s="135"/>
      <c r="B1" s="135"/>
      <c r="C1" s="137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hidden="1">
      <c r="A2" s="139" t="s">
        <v>64</v>
      </c>
      <c r="F2" s="135"/>
      <c r="G2" s="135"/>
      <c r="H2" s="135"/>
      <c r="I2" s="141" t="s">
        <v>20</v>
      </c>
      <c r="J2" s="144">
        <f>C3-C4</f>
        <v>0</v>
      </c>
      <c r="K2" s="147" t="str">
        <f>VLOOKUP(J2,$I$3:$L$7,3,1)</f>
        <v>-</v>
      </c>
      <c r="L2" s="149" t="str">
        <f>VLOOKUP(J2,$I$3:$L$7,4,1)</f>
        <v>-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hidden="1">
      <c r="A3" s="135"/>
      <c r="B3" s="103" t="s">
        <v>65</v>
      </c>
      <c r="C3" s="77">
        <f>'Fator R(Custo) - Melhor Tributa'!E21</f>
        <v>0</v>
      </c>
      <c r="D3" s="139" t="s">
        <v>66</v>
      </c>
      <c r="G3" s="135"/>
      <c r="H3" s="153"/>
      <c r="I3" s="155">
        <f>'1'!I4</f>
        <v>0</v>
      </c>
      <c r="J3" s="157">
        <f>'1'!J4</f>
        <v>1903.98</v>
      </c>
      <c r="K3" s="159" t="str">
        <f>'1'!K4</f>
        <v>-</v>
      </c>
      <c r="L3" s="161" t="str">
        <f>'1'!L4</f>
        <v>-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hidden="1">
      <c r="A4" s="135"/>
      <c r="B4" s="103" t="s">
        <v>35</v>
      </c>
      <c r="C4" s="166">
        <f>IF(C3&gt;5645.8,J16,K16)</f>
        <v>0</v>
      </c>
      <c r="D4" s="135"/>
      <c r="E4" s="135"/>
      <c r="F4" s="135"/>
      <c r="G4" s="135"/>
      <c r="H4" s="153"/>
      <c r="I4" s="155">
        <f>'1'!I5</f>
        <v>1903.99</v>
      </c>
      <c r="J4" s="157">
        <f>'1'!J5</f>
        <v>2826.65</v>
      </c>
      <c r="K4" s="159">
        <f>'1'!K5</f>
        <v>0.075</v>
      </c>
      <c r="L4" s="161">
        <f>'1'!L5</f>
        <v>142.8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hidden="1">
      <c r="A5" s="135"/>
      <c r="B5" s="171" t="s">
        <v>39</v>
      </c>
      <c r="C5" s="173">
        <f>IF(J2&lt;J3,0,(((C3-C4)*K2)-L2))</f>
        <v>0</v>
      </c>
      <c r="D5" s="135"/>
      <c r="E5" s="135" t="s">
        <v>68</v>
      </c>
      <c r="F5" s="166">
        <f>SUM(C4:C5)</f>
        <v>0</v>
      </c>
      <c r="G5" s="135"/>
      <c r="H5" s="153"/>
      <c r="I5" s="155">
        <f>'1'!I6</f>
        <v>2826.66</v>
      </c>
      <c r="J5" s="157">
        <f>'1'!J6</f>
        <v>3751.05</v>
      </c>
      <c r="K5" s="159">
        <f>'1'!K6</f>
        <v>0.15</v>
      </c>
      <c r="L5" s="161">
        <f>'1'!L6</f>
        <v>354.8</v>
      </c>
      <c r="M5" s="135"/>
      <c r="N5" s="135"/>
      <c r="O5" s="135"/>
      <c r="P5" s="174" t="s">
        <v>4</v>
      </c>
      <c r="Q5" s="175" t="s">
        <v>69</v>
      </c>
      <c r="R5" s="135"/>
      <c r="S5" s="135"/>
      <c r="T5" s="135"/>
      <c r="U5" s="135"/>
      <c r="V5" s="135"/>
      <c r="W5" s="135"/>
      <c r="X5" s="135"/>
      <c r="Y5" s="135"/>
    </row>
    <row r="6" hidden="1">
      <c r="A6" s="176"/>
      <c r="B6" s="177" t="s">
        <v>47</v>
      </c>
      <c r="C6" s="178">
        <f>C3-C4-C5</f>
        <v>0</v>
      </c>
      <c r="D6" s="135"/>
      <c r="E6" s="135"/>
      <c r="F6" s="137"/>
      <c r="G6" s="135"/>
      <c r="H6" s="153"/>
      <c r="I6" s="155">
        <f>'1'!I7</f>
        <v>3751.06</v>
      </c>
      <c r="J6" s="157">
        <f>'1'!J7</f>
        <v>4664.68</v>
      </c>
      <c r="K6" s="159">
        <f>'1'!K7</f>
        <v>0.225</v>
      </c>
      <c r="L6" s="161">
        <f>'1'!L7</f>
        <v>636.13</v>
      </c>
      <c r="M6" s="135"/>
      <c r="N6" s="135"/>
      <c r="O6" s="135"/>
      <c r="P6" s="179">
        <f>40000*0.06</f>
        <v>2400</v>
      </c>
      <c r="Q6" s="180">
        <f>J6+J3</f>
        <v>6568.66</v>
      </c>
      <c r="R6" s="135"/>
      <c r="S6" s="135"/>
      <c r="T6" s="135"/>
      <c r="U6" s="135"/>
      <c r="V6" s="135"/>
      <c r="W6" s="135"/>
      <c r="X6" s="135"/>
      <c r="Y6" s="135"/>
    </row>
    <row r="7" hidden="1">
      <c r="A7" s="135"/>
      <c r="B7" s="181" t="s">
        <v>53</v>
      </c>
      <c r="C7" s="182">
        <f>C5+C4</f>
        <v>0</v>
      </c>
      <c r="D7" s="135"/>
      <c r="E7" s="174" t="s">
        <v>22</v>
      </c>
      <c r="F7" s="174" t="s">
        <v>4</v>
      </c>
      <c r="G7" s="183"/>
      <c r="H7" s="184"/>
      <c r="I7" s="185">
        <f>'1'!I8</f>
        <v>4664.69</v>
      </c>
      <c r="J7" s="157">
        <f>'1'!J8</f>
        <v>100000</v>
      </c>
      <c r="K7" s="159">
        <f>'1'!K8</f>
        <v>0.275</v>
      </c>
      <c r="L7" s="161">
        <f>'1'!L8</f>
        <v>869.36</v>
      </c>
      <c r="M7" s="175" t="s">
        <v>69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hidden="1">
      <c r="A8" s="135"/>
      <c r="B8" s="135"/>
      <c r="C8" s="186"/>
      <c r="D8" s="135"/>
      <c r="E8" s="179">
        <v>12000.0</v>
      </c>
      <c r="F8" s="179">
        <f>E8*0.06</f>
        <v>720</v>
      </c>
      <c r="G8" s="187"/>
      <c r="H8" s="187"/>
      <c r="I8" s="187"/>
      <c r="J8" s="187"/>
      <c r="K8" s="187"/>
      <c r="L8" s="187"/>
      <c r="M8" s="179">
        <f>F8+F5</f>
        <v>720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hidden="1">
      <c r="A9" s="135"/>
      <c r="B9" s="135"/>
      <c r="C9" s="188"/>
      <c r="D9" s="135"/>
      <c r="E9" s="135"/>
      <c r="F9" s="174" t="s">
        <v>8</v>
      </c>
      <c r="G9" s="183"/>
      <c r="H9" s="183"/>
      <c r="I9" s="183"/>
      <c r="J9" s="189"/>
      <c r="K9" s="183"/>
      <c r="L9" s="183"/>
      <c r="M9" s="175" t="s">
        <v>69</v>
      </c>
      <c r="N9" s="190" t="s">
        <v>31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hidden="1">
      <c r="A10" s="135"/>
      <c r="B10" s="135"/>
      <c r="C10" s="191"/>
      <c r="D10" s="135"/>
      <c r="E10" s="135"/>
      <c r="F10" s="179">
        <f>E8*0.155</f>
        <v>1860</v>
      </c>
      <c r="G10" s="187"/>
      <c r="H10" s="187"/>
      <c r="I10" s="192" t="s">
        <v>59</v>
      </c>
      <c r="J10" s="193">
        <f>VLOOKUP(C3,$I$11:$K$13,3,1)</f>
        <v>0.08</v>
      </c>
      <c r="K10" s="192"/>
      <c r="L10" s="187"/>
      <c r="M10" s="179">
        <f>F10+F5</f>
        <v>1860</v>
      </c>
      <c r="N10" s="194">
        <f>M10-M8</f>
        <v>1140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hidden="1">
      <c r="A11" s="135"/>
      <c r="B11" s="135"/>
      <c r="C11" s="137"/>
      <c r="D11" s="135"/>
      <c r="E11" s="135"/>
      <c r="F11" s="135"/>
      <c r="G11" s="135"/>
      <c r="H11" s="153"/>
      <c r="I11" s="155">
        <f>'1'!I12</f>
        <v>0</v>
      </c>
      <c r="J11" s="155">
        <f>'1'!J12</f>
        <v>1751.81</v>
      </c>
      <c r="K11" s="195">
        <f>'1'!K12</f>
        <v>0.08</v>
      </c>
      <c r="L11" s="196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hidden="1">
      <c r="A12" s="135"/>
      <c r="B12" s="135"/>
      <c r="C12" s="137"/>
      <c r="D12" s="135"/>
      <c r="E12" s="135"/>
      <c r="F12" s="135"/>
      <c r="G12" s="135"/>
      <c r="H12" s="153"/>
      <c r="I12" s="155">
        <f>'1'!I13</f>
        <v>1751.82</v>
      </c>
      <c r="J12" s="155">
        <f>'1'!J13</f>
        <v>2919.72</v>
      </c>
      <c r="K12" s="195">
        <f>'1'!K13</f>
        <v>0.09</v>
      </c>
      <c r="L12" s="197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hidden="1">
      <c r="A13" s="135"/>
      <c r="B13" s="135"/>
      <c r="C13" s="137"/>
      <c r="D13" s="135"/>
      <c r="E13" s="135"/>
      <c r="F13" s="135"/>
      <c r="G13" s="135"/>
      <c r="H13" s="153"/>
      <c r="I13" s="155">
        <f>'1'!I14</f>
        <v>2919.73</v>
      </c>
      <c r="J13" s="155">
        <f>'1'!J14</f>
        <v>5839.45</v>
      </c>
      <c r="K13" s="195">
        <f>'1'!K14</f>
        <v>0.11</v>
      </c>
      <c r="L13" s="197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hidden="1">
      <c r="A14" s="135"/>
      <c r="B14" s="135"/>
      <c r="C14" s="137"/>
      <c r="D14" s="135"/>
      <c r="E14" s="198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hidden="1">
      <c r="A15" s="135"/>
      <c r="B15" s="137"/>
      <c r="C15" s="137"/>
      <c r="D15" s="135"/>
      <c r="E15" s="199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hidden="1">
      <c r="A16" s="135"/>
      <c r="B16" s="135"/>
      <c r="C16" s="137"/>
      <c r="D16" s="135"/>
      <c r="E16" s="198"/>
      <c r="F16" s="135"/>
      <c r="G16" s="135"/>
      <c r="H16" s="135"/>
      <c r="I16" s="135"/>
      <c r="J16" s="200">
        <f>J13*K13</f>
        <v>642.3395</v>
      </c>
      <c r="K16" s="201">
        <f>C3*K13</f>
        <v>0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hidden="1">
      <c r="A17" s="135"/>
      <c r="B17" s="103"/>
      <c r="C17" s="77"/>
      <c r="D17" s="135"/>
      <c r="E17" s="135"/>
      <c r="F17" s="135"/>
      <c r="G17" s="135"/>
      <c r="H17" s="135"/>
      <c r="I17" s="135"/>
      <c r="J17" s="202"/>
      <c r="K17" s="135"/>
      <c r="L17" s="135"/>
      <c r="M17" s="135"/>
      <c r="N17" s="135"/>
      <c r="O17" s="203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hidden="1">
      <c r="A18" s="135"/>
      <c r="B18" s="103"/>
      <c r="C18" s="166"/>
      <c r="D18" s="135"/>
      <c r="E18" s="135"/>
      <c r="F18" s="135"/>
      <c r="G18" s="135"/>
      <c r="H18" s="135"/>
      <c r="I18" s="135"/>
      <c r="J18" s="202"/>
      <c r="K18" s="135"/>
      <c r="L18" s="135"/>
      <c r="M18" s="135"/>
      <c r="N18" s="135"/>
      <c r="O18" s="203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hidden="1">
      <c r="A19" s="135"/>
      <c r="B19" s="171"/>
      <c r="C19" s="173"/>
      <c r="D19" s="135"/>
      <c r="E19" s="135"/>
      <c r="F19" s="135"/>
      <c r="G19" s="135"/>
      <c r="H19" s="135"/>
      <c r="I19" s="135"/>
      <c r="J19" s="202"/>
      <c r="K19" s="135"/>
      <c r="L19" s="135"/>
      <c r="M19" s="135"/>
      <c r="N19" s="135"/>
      <c r="O19" s="203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hidden="1">
      <c r="A20" s="135"/>
      <c r="B20" s="177"/>
      <c r="C20" s="178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203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hidden="1">
      <c r="A21" s="135"/>
      <c r="B21" s="181"/>
      <c r="C21" s="182"/>
      <c r="D21" s="135"/>
      <c r="E21" s="135"/>
      <c r="F21" s="135"/>
      <c r="G21" s="204"/>
      <c r="H21" s="204"/>
      <c r="I21" s="135"/>
      <c r="J21" s="135"/>
      <c r="K21" s="135"/>
      <c r="L21" s="135"/>
      <c r="M21" s="135"/>
      <c r="N21" s="135"/>
      <c r="O21" s="203"/>
      <c r="P21" s="135"/>
      <c r="Q21" s="205"/>
      <c r="R21" s="135"/>
      <c r="S21" s="135"/>
      <c r="T21" s="135"/>
      <c r="U21" s="135"/>
      <c r="V21" s="135"/>
      <c r="W21" s="135"/>
      <c r="X21" s="135"/>
      <c r="Y21" s="135"/>
    </row>
    <row r="22" hidden="1">
      <c r="A22" s="135"/>
      <c r="B22" s="206"/>
      <c r="C22" s="137"/>
      <c r="D22" s="135"/>
      <c r="E22" s="135"/>
      <c r="F22" s="153"/>
      <c r="G22" s="159">
        <v>0.275</v>
      </c>
      <c r="H22" s="161">
        <v>869.36</v>
      </c>
      <c r="I22" s="175" t="s">
        <v>69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hidden="1">
      <c r="A23" s="135"/>
      <c r="B23" s="135"/>
      <c r="C23" s="137"/>
      <c r="D23" s="135"/>
      <c r="E23" s="135"/>
      <c r="F23" s="135"/>
      <c r="G23" s="187"/>
      <c r="H23" s="187"/>
      <c r="I23" s="207">
        <f>B23+B20</f>
        <v>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hidden="1">
      <c r="A24" s="135"/>
      <c r="B24" s="135"/>
      <c r="C24" s="137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hidden="1">
      <c r="A25" s="135"/>
      <c r="B25" s="135"/>
      <c r="C25" s="137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hidden="1">
      <c r="A26" s="135"/>
      <c r="B26" s="135"/>
      <c r="C26" s="13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hidden="1">
      <c r="A27" s="135"/>
      <c r="B27" s="135"/>
      <c r="C27" s="137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hidden="1">
      <c r="A28" s="135"/>
      <c r="B28" s="135"/>
      <c r="C28" s="137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hidden="1">
      <c r="A29" s="135"/>
      <c r="B29" s="135"/>
      <c r="C29" s="137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hidden="1">
      <c r="A30" s="135"/>
      <c r="B30" s="135"/>
      <c r="C30" s="137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hidden="1">
      <c r="A31" s="135"/>
      <c r="B31" s="135"/>
      <c r="C31" s="137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hidden="1">
      <c r="A32" s="135"/>
      <c r="B32" s="135"/>
      <c r="C32" s="137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hidden="1">
      <c r="A33" s="135"/>
      <c r="B33" s="135"/>
      <c r="C33" s="137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hidden="1">
      <c r="A34" s="135"/>
      <c r="B34" s="135"/>
      <c r="C34" s="137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hidden="1">
      <c r="A35" s="135"/>
      <c r="B35" s="135"/>
      <c r="C35" s="137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hidden="1">
      <c r="A36" s="135"/>
      <c r="B36" s="135"/>
      <c r="C36" s="13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hidden="1">
      <c r="A37" s="135"/>
      <c r="B37" s="135"/>
      <c r="C37" s="137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hidden="1">
      <c r="A38" s="135"/>
      <c r="B38" s="135"/>
      <c r="C38" s="137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hidden="1">
      <c r="A39" s="135"/>
      <c r="B39" s="135"/>
      <c r="C39" s="137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hidden="1">
      <c r="A40" s="135"/>
      <c r="B40" s="135"/>
      <c r="C40" s="137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hidden="1">
      <c r="A41" s="135"/>
      <c r="B41" s="135"/>
      <c r="C41" s="137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hidden="1">
      <c r="A42" s="135"/>
      <c r="B42" s="135"/>
      <c r="C42" s="137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hidden="1">
      <c r="A43" s="135"/>
      <c r="B43" s="135"/>
      <c r="C43" s="137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hidden="1">
      <c r="A44" s="135"/>
      <c r="B44" s="135"/>
      <c r="C44" s="137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hidden="1">
      <c r="A45" s="135"/>
      <c r="B45" s="135"/>
      <c r="C45" s="13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hidden="1">
      <c r="A46" s="135"/>
      <c r="B46" s="135"/>
      <c r="C46" s="137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hidden="1">
      <c r="A47" s="135"/>
      <c r="B47" s="135"/>
      <c r="C47" s="137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>
      <c r="A48" s="135"/>
      <c r="B48" s="135"/>
      <c r="C48" s="137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>
      <c r="A49" s="135"/>
      <c r="B49" s="135"/>
      <c r="C49" s="137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>
      <c r="A50" s="135"/>
      <c r="B50" s="135"/>
      <c r="C50" s="137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  <row r="51">
      <c r="A51" s="135"/>
      <c r="B51" s="135"/>
      <c r="C51" s="137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</row>
    <row r="52">
      <c r="A52" s="135"/>
      <c r="B52" s="135"/>
      <c r="C52" s="137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</row>
    <row r="53">
      <c r="A53" s="135"/>
      <c r="B53" s="135"/>
      <c r="C53" s="137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</row>
    <row r="54">
      <c r="A54" s="135"/>
      <c r="B54" s="135"/>
      <c r="C54" s="137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>
      <c r="A55" s="135"/>
      <c r="B55" s="135"/>
      <c r="C55" s="137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</row>
    <row r="56">
      <c r="A56" s="135"/>
      <c r="B56" s="135"/>
      <c r="C56" s="137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</row>
    <row r="57">
      <c r="A57" s="135"/>
      <c r="B57" s="135"/>
      <c r="C57" s="137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</row>
    <row r="58">
      <c r="A58" s="135"/>
      <c r="B58" s="135"/>
      <c r="C58" s="137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>
      <c r="A59" s="135"/>
      <c r="B59" s="135"/>
      <c r="C59" s="137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>
      <c r="A60" s="135"/>
      <c r="B60" s="135"/>
      <c r="C60" s="137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</row>
    <row r="61">
      <c r="A61" s="135"/>
      <c r="B61" s="135"/>
      <c r="C61" s="137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>
      <c r="A62" s="135"/>
      <c r="B62" s="135"/>
      <c r="C62" s="137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>
      <c r="A63" s="135"/>
      <c r="B63" s="135"/>
      <c r="C63" s="137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>
      <c r="A64" s="135"/>
      <c r="B64" s="135"/>
      <c r="C64" s="137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</row>
    <row r="65">
      <c r="A65" s="135"/>
      <c r="B65" s="135"/>
      <c r="C65" s="137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</row>
    <row r="66">
      <c r="A66" s="135"/>
      <c r="B66" s="135"/>
      <c r="C66" s="137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</row>
    <row r="67">
      <c r="A67" s="135"/>
      <c r="B67" s="135"/>
      <c r="C67" s="137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</row>
    <row r="68">
      <c r="A68" s="135"/>
      <c r="B68" s="135"/>
      <c r="C68" s="137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</row>
    <row r="69">
      <c r="A69" s="135"/>
      <c r="B69" s="135"/>
      <c r="C69" s="137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</row>
    <row r="70">
      <c r="A70" s="135"/>
      <c r="B70" s="135"/>
      <c r="C70" s="137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</row>
    <row r="71">
      <c r="A71" s="135"/>
      <c r="B71" s="135"/>
      <c r="C71" s="137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</row>
    <row r="72">
      <c r="A72" s="135"/>
      <c r="B72" s="135"/>
      <c r="C72" s="137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</row>
    <row r="73">
      <c r="A73" s="135"/>
      <c r="B73" s="135"/>
      <c r="C73" s="137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>
      <c r="A74" s="135"/>
      <c r="B74" s="135"/>
      <c r="C74" s="13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>
      <c r="A75" s="135"/>
      <c r="B75" s="135"/>
      <c r="C75" s="137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>
      <c r="A76" s="135"/>
      <c r="B76" s="135"/>
      <c r="C76" s="137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>
      <c r="A77" s="135"/>
      <c r="B77" s="135"/>
      <c r="C77" s="137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>
      <c r="A78" s="135"/>
      <c r="B78" s="135"/>
      <c r="C78" s="137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>
      <c r="A79" s="135"/>
      <c r="B79" s="135"/>
      <c r="C79" s="137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>
      <c r="A80" s="135"/>
      <c r="B80" s="135"/>
      <c r="C80" s="137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>
      <c r="A81" s="135"/>
      <c r="B81" s="135"/>
      <c r="C81" s="137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</row>
    <row r="82">
      <c r="A82" s="135"/>
      <c r="B82" s="135"/>
      <c r="C82" s="137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  <row r="83">
      <c r="A83" s="135"/>
      <c r="B83" s="135"/>
      <c r="C83" s="137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</row>
    <row r="84">
      <c r="A84" s="135"/>
      <c r="B84" s="135"/>
      <c r="C84" s="137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</row>
    <row r="85">
      <c r="A85" s="135"/>
      <c r="B85" s="135"/>
      <c r="C85" s="137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</row>
    <row r="86">
      <c r="A86" s="135"/>
      <c r="B86" s="135"/>
      <c r="C86" s="137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</row>
    <row r="87">
      <c r="A87" s="135"/>
      <c r="B87" s="135"/>
      <c r="C87" s="137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</row>
    <row r="88">
      <c r="A88" s="135"/>
      <c r="B88" s="135"/>
      <c r="C88" s="137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>
      <c r="A89" s="135"/>
      <c r="B89" s="135"/>
      <c r="C89" s="137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</row>
    <row r="90">
      <c r="A90" s="135"/>
      <c r="B90" s="135"/>
      <c r="C90" s="137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</row>
    <row r="91">
      <c r="A91" s="135"/>
      <c r="B91" s="135"/>
      <c r="C91" s="137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</row>
    <row r="92">
      <c r="A92" s="135"/>
      <c r="B92" s="135"/>
      <c r="C92" s="137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>
      <c r="A93" s="135"/>
      <c r="B93" s="135"/>
      <c r="C93" s="137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</row>
    <row r="94">
      <c r="A94" s="135"/>
      <c r="B94" s="135"/>
      <c r="C94" s="137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>
      <c r="A95" s="135"/>
      <c r="B95" s="135"/>
      <c r="C95" s="137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>
      <c r="A96" s="135"/>
      <c r="B96" s="135"/>
      <c r="C96" s="137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>
      <c r="A97" s="135"/>
      <c r="B97" s="135"/>
      <c r="C97" s="137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>
      <c r="A98" s="135"/>
      <c r="B98" s="135"/>
      <c r="C98" s="137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</row>
    <row r="99">
      <c r="A99" s="135"/>
      <c r="B99" s="135"/>
      <c r="C99" s="137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>
      <c r="A100" s="135"/>
      <c r="B100" s="135"/>
      <c r="C100" s="137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</row>
    <row r="101">
      <c r="A101" s="135"/>
      <c r="B101" s="135"/>
      <c r="C101" s="137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</row>
    <row r="102">
      <c r="A102" s="135"/>
      <c r="B102" s="135"/>
      <c r="C102" s="137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</row>
    <row r="103">
      <c r="A103" s="135"/>
      <c r="B103" s="135"/>
      <c r="C103" s="137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</row>
    <row r="104">
      <c r="A104" s="135"/>
      <c r="B104" s="135"/>
      <c r="C104" s="137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</row>
    <row r="105">
      <c r="A105" s="135"/>
      <c r="B105" s="135"/>
      <c r="C105" s="137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</row>
    <row r="106">
      <c r="A106" s="135"/>
      <c r="B106" s="135"/>
      <c r="C106" s="137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</row>
    <row r="107">
      <c r="A107" s="135"/>
      <c r="B107" s="135"/>
      <c r="C107" s="137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</row>
    <row r="108">
      <c r="A108" s="135"/>
      <c r="B108" s="135"/>
      <c r="C108" s="137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</row>
    <row r="109">
      <c r="A109" s="135"/>
      <c r="B109" s="135"/>
      <c r="C109" s="137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</row>
    <row r="110">
      <c r="A110" s="135"/>
      <c r="B110" s="135"/>
      <c r="C110" s="137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</row>
    <row r="111">
      <c r="A111" s="135"/>
      <c r="B111" s="135"/>
      <c r="C111" s="137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</row>
    <row r="112">
      <c r="A112" s="135"/>
      <c r="B112" s="135"/>
      <c r="C112" s="137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</row>
    <row r="113">
      <c r="A113" s="135"/>
      <c r="B113" s="135"/>
      <c r="C113" s="137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</row>
    <row r="114">
      <c r="A114" s="135"/>
      <c r="B114" s="135"/>
      <c r="C114" s="137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>
      <c r="A115" s="135"/>
      <c r="B115" s="135"/>
      <c r="C115" s="137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</row>
    <row r="116">
      <c r="A116" s="135"/>
      <c r="B116" s="135"/>
      <c r="C116" s="137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</row>
    <row r="117">
      <c r="A117" s="135"/>
      <c r="B117" s="135"/>
      <c r="C117" s="137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</row>
    <row r="118">
      <c r="A118" s="135"/>
      <c r="B118" s="135"/>
      <c r="C118" s="137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</row>
    <row r="119">
      <c r="A119" s="135"/>
      <c r="B119" s="135"/>
      <c r="C119" s="137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</row>
    <row r="120">
      <c r="A120" s="135"/>
      <c r="B120" s="135"/>
      <c r="C120" s="137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</row>
    <row r="121">
      <c r="A121" s="135"/>
      <c r="B121" s="135"/>
      <c r="C121" s="137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</row>
    <row r="122">
      <c r="A122" s="135"/>
      <c r="B122" s="135"/>
      <c r="C122" s="137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</row>
    <row r="123">
      <c r="A123" s="135"/>
      <c r="B123" s="135"/>
      <c r="C123" s="137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</row>
    <row r="124">
      <c r="A124" s="135"/>
      <c r="B124" s="135"/>
      <c r="C124" s="137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</row>
    <row r="125">
      <c r="A125" s="135"/>
      <c r="B125" s="135"/>
      <c r="C125" s="137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</row>
    <row r="126">
      <c r="A126" s="135"/>
      <c r="B126" s="135"/>
      <c r="C126" s="137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</row>
    <row r="127">
      <c r="A127" s="135"/>
      <c r="B127" s="135"/>
      <c r="C127" s="137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</row>
    <row r="128">
      <c r="A128" s="135"/>
      <c r="B128" s="135"/>
      <c r="C128" s="137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</row>
    <row r="129">
      <c r="A129" s="135"/>
      <c r="B129" s="135"/>
      <c r="C129" s="137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</row>
    <row r="130">
      <c r="A130" s="135"/>
      <c r="B130" s="135"/>
      <c r="C130" s="137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</row>
    <row r="131">
      <c r="A131" s="135"/>
      <c r="B131" s="135"/>
      <c r="C131" s="137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</row>
    <row r="132">
      <c r="A132" s="135"/>
      <c r="B132" s="135"/>
      <c r="C132" s="137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</row>
    <row r="133">
      <c r="A133" s="135"/>
      <c r="B133" s="135"/>
      <c r="C133" s="137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</row>
    <row r="134">
      <c r="A134" s="135"/>
      <c r="B134" s="135"/>
      <c r="C134" s="137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</row>
    <row r="135">
      <c r="A135" s="135"/>
      <c r="B135" s="135"/>
      <c r="C135" s="137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</row>
    <row r="136">
      <c r="A136" s="135"/>
      <c r="B136" s="135"/>
      <c r="C136" s="137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</row>
    <row r="137">
      <c r="A137" s="135"/>
      <c r="B137" s="135"/>
      <c r="C137" s="137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</row>
    <row r="138">
      <c r="A138" s="135"/>
      <c r="B138" s="135"/>
      <c r="C138" s="137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</row>
    <row r="139">
      <c r="A139" s="135"/>
      <c r="B139" s="135"/>
      <c r="C139" s="137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</row>
    <row r="140">
      <c r="A140" s="135"/>
      <c r="B140" s="135"/>
      <c r="C140" s="137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</row>
    <row r="141">
      <c r="A141" s="135"/>
      <c r="B141" s="135"/>
      <c r="C141" s="137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</row>
    <row r="142">
      <c r="A142" s="135"/>
      <c r="B142" s="135"/>
      <c r="C142" s="137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</row>
    <row r="143">
      <c r="A143" s="135"/>
      <c r="B143" s="135"/>
      <c r="C143" s="137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</row>
    <row r="144">
      <c r="A144" s="135"/>
      <c r="B144" s="135"/>
      <c r="C144" s="137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</row>
    <row r="145">
      <c r="A145" s="135"/>
      <c r="B145" s="135"/>
      <c r="C145" s="137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</row>
    <row r="146">
      <c r="A146" s="135"/>
      <c r="B146" s="135"/>
      <c r="C146" s="137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</row>
    <row r="147">
      <c r="A147" s="135"/>
      <c r="B147" s="135"/>
      <c r="C147" s="137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</row>
    <row r="148">
      <c r="A148" s="135"/>
      <c r="B148" s="135"/>
      <c r="C148" s="137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</row>
    <row r="149">
      <c r="A149" s="135"/>
      <c r="B149" s="135"/>
      <c r="C149" s="137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>
      <c r="A150" s="135"/>
      <c r="B150" s="135"/>
      <c r="C150" s="137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</row>
    <row r="151">
      <c r="A151" s="135"/>
      <c r="B151" s="135"/>
      <c r="C151" s="137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</row>
    <row r="152">
      <c r="A152" s="135"/>
      <c r="B152" s="135"/>
      <c r="C152" s="137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</row>
    <row r="153">
      <c r="A153" s="135"/>
      <c r="B153" s="135"/>
      <c r="C153" s="137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</row>
    <row r="154">
      <c r="A154" s="135"/>
      <c r="B154" s="135"/>
      <c r="C154" s="137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</row>
    <row r="155">
      <c r="A155" s="135"/>
      <c r="B155" s="135"/>
      <c r="C155" s="137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</row>
    <row r="156">
      <c r="A156" s="135"/>
      <c r="B156" s="135"/>
      <c r="C156" s="137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>
      <c r="A157" s="135"/>
      <c r="B157" s="135"/>
      <c r="C157" s="137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</row>
    <row r="158">
      <c r="A158" s="135"/>
      <c r="B158" s="135"/>
      <c r="C158" s="137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</row>
    <row r="159">
      <c r="A159" s="135"/>
      <c r="B159" s="135"/>
      <c r="C159" s="137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</row>
    <row r="160">
      <c r="A160" s="135"/>
      <c r="B160" s="135"/>
      <c r="C160" s="137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</row>
    <row r="161">
      <c r="A161" s="135"/>
      <c r="B161" s="135"/>
      <c r="C161" s="137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</row>
    <row r="162">
      <c r="A162" s="135"/>
      <c r="B162" s="135"/>
      <c r="C162" s="137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</row>
    <row r="163">
      <c r="A163" s="135"/>
      <c r="B163" s="135"/>
      <c r="C163" s="137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</row>
    <row r="164">
      <c r="A164" s="135"/>
      <c r="B164" s="135"/>
      <c r="C164" s="137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</row>
    <row r="165">
      <c r="A165" s="135"/>
      <c r="B165" s="135"/>
      <c r="C165" s="137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</row>
    <row r="166">
      <c r="A166" s="135"/>
      <c r="B166" s="135"/>
      <c r="C166" s="137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</row>
    <row r="167">
      <c r="A167" s="135"/>
      <c r="B167" s="135"/>
      <c r="C167" s="137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</row>
    <row r="168">
      <c r="A168" s="135"/>
      <c r="B168" s="135"/>
      <c r="C168" s="137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</row>
    <row r="169">
      <c r="A169" s="135"/>
      <c r="B169" s="135"/>
      <c r="C169" s="137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</row>
    <row r="170">
      <c r="A170" s="135"/>
      <c r="B170" s="135"/>
      <c r="C170" s="137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</row>
    <row r="171">
      <c r="A171" s="135"/>
      <c r="B171" s="135"/>
      <c r="C171" s="137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</row>
    <row r="172">
      <c r="A172" s="135"/>
      <c r="B172" s="135"/>
      <c r="C172" s="137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</row>
    <row r="173">
      <c r="A173" s="135"/>
      <c r="B173" s="135"/>
      <c r="C173" s="137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</row>
    <row r="174">
      <c r="A174" s="135"/>
      <c r="B174" s="135"/>
      <c r="C174" s="137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</row>
    <row r="175">
      <c r="A175" s="135"/>
      <c r="B175" s="135"/>
      <c r="C175" s="137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</row>
    <row r="176">
      <c r="A176" s="135"/>
      <c r="B176" s="135"/>
      <c r="C176" s="137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</row>
    <row r="177">
      <c r="A177" s="135"/>
      <c r="B177" s="135"/>
      <c r="C177" s="137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</row>
    <row r="178">
      <c r="A178" s="135"/>
      <c r="B178" s="135"/>
      <c r="C178" s="137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</row>
    <row r="179">
      <c r="A179" s="135"/>
      <c r="B179" s="135"/>
      <c r="C179" s="137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</row>
    <row r="180">
      <c r="A180" s="135"/>
      <c r="B180" s="135"/>
      <c r="C180" s="137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</row>
    <row r="181">
      <c r="A181" s="135"/>
      <c r="B181" s="135"/>
      <c r="C181" s="137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</row>
    <row r="182">
      <c r="A182" s="135"/>
      <c r="B182" s="135"/>
      <c r="C182" s="137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</row>
    <row r="183">
      <c r="A183" s="135"/>
      <c r="B183" s="135"/>
      <c r="C183" s="137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</row>
    <row r="184">
      <c r="A184" s="135"/>
      <c r="B184" s="135"/>
      <c r="C184" s="137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>
      <c r="A185" s="135"/>
      <c r="B185" s="135"/>
      <c r="C185" s="137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</row>
    <row r="186">
      <c r="A186" s="135"/>
      <c r="B186" s="135"/>
      <c r="C186" s="137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</row>
    <row r="187">
      <c r="A187" s="135"/>
      <c r="B187" s="135"/>
      <c r="C187" s="137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</row>
    <row r="188">
      <c r="A188" s="135"/>
      <c r="B188" s="135"/>
      <c r="C188" s="137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</row>
    <row r="189">
      <c r="A189" s="135"/>
      <c r="B189" s="135"/>
      <c r="C189" s="137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</row>
    <row r="190">
      <c r="A190" s="135"/>
      <c r="B190" s="135"/>
      <c r="C190" s="137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</row>
    <row r="191">
      <c r="A191" s="135"/>
      <c r="B191" s="135"/>
      <c r="C191" s="137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</row>
    <row r="192">
      <c r="A192" s="135"/>
      <c r="B192" s="135"/>
      <c r="C192" s="137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</row>
    <row r="193">
      <c r="A193" s="135"/>
      <c r="B193" s="135"/>
      <c r="C193" s="137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</row>
    <row r="194">
      <c r="A194" s="135"/>
      <c r="B194" s="135"/>
      <c r="C194" s="137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</row>
    <row r="195">
      <c r="A195" s="135"/>
      <c r="B195" s="135"/>
      <c r="C195" s="137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</row>
    <row r="196">
      <c r="A196" s="135"/>
      <c r="B196" s="135"/>
      <c r="C196" s="137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</row>
    <row r="197">
      <c r="A197" s="135"/>
      <c r="B197" s="135"/>
      <c r="C197" s="137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</row>
    <row r="198">
      <c r="A198" s="135"/>
      <c r="B198" s="135"/>
      <c r="C198" s="137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</row>
    <row r="199">
      <c r="A199" s="135"/>
      <c r="B199" s="135"/>
      <c r="C199" s="137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</row>
    <row r="200">
      <c r="A200" s="135"/>
      <c r="B200" s="135"/>
      <c r="C200" s="137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</row>
    <row r="201">
      <c r="A201" s="135"/>
      <c r="B201" s="135"/>
      <c r="C201" s="137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</row>
    <row r="202">
      <c r="A202" s="135"/>
      <c r="B202" s="135"/>
      <c r="C202" s="137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</row>
    <row r="203">
      <c r="A203" s="135"/>
      <c r="B203" s="135"/>
      <c r="C203" s="137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</row>
    <row r="204">
      <c r="A204" s="135"/>
      <c r="B204" s="135"/>
      <c r="C204" s="137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</row>
    <row r="205">
      <c r="A205" s="135"/>
      <c r="B205" s="135"/>
      <c r="C205" s="137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</row>
    <row r="206">
      <c r="A206" s="135"/>
      <c r="B206" s="135"/>
      <c r="C206" s="137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</row>
    <row r="207">
      <c r="A207" s="135"/>
      <c r="B207" s="135"/>
      <c r="C207" s="137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</row>
    <row r="208">
      <c r="A208" s="135"/>
      <c r="B208" s="135"/>
      <c r="C208" s="137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</row>
    <row r="209">
      <c r="A209" s="135"/>
      <c r="B209" s="135"/>
      <c r="C209" s="137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</row>
    <row r="210">
      <c r="A210" s="135"/>
      <c r="B210" s="135"/>
      <c r="C210" s="137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</row>
    <row r="211">
      <c r="A211" s="135"/>
      <c r="B211" s="135"/>
      <c r="C211" s="137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</row>
    <row r="212">
      <c r="A212" s="135"/>
      <c r="B212" s="135"/>
      <c r="C212" s="137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</row>
    <row r="213">
      <c r="A213" s="135"/>
      <c r="B213" s="135"/>
      <c r="C213" s="137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</row>
    <row r="214">
      <c r="A214" s="135"/>
      <c r="B214" s="135"/>
      <c r="C214" s="137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</row>
    <row r="215">
      <c r="A215" s="135"/>
      <c r="B215" s="135"/>
      <c r="C215" s="137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</row>
    <row r="216">
      <c r="A216" s="135"/>
      <c r="B216" s="135"/>
      <c r="C216" s="137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</row>
    <row r="217">
      <c r="A217" s="135"/>
      <c r="B217" s="135"/>
      <c r="C217" s="137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</row>
    <row r="218">
      <c r="A218" s="135"/>
      <c r="B218" s="135"/>
      <c r="C218" s="137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</row>
    <row r="219">
      <c r="A219" s="135"/>
      <c r="B219" s="135"/>
      <c r="C219" s="137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>
      <c r="A220" s="135"/>
      <c r="B220" s="135"/>
      <c r="C220" s="137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</row>
    <row r="221">
      <c r="A221" s="135"/>
      <c r="B221" s="135"/>
      <c r="C221" s="137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</row>
    <row r="222">
      <c r="A222" s="135"/>
      <c r="B222" s="135"/>
      <c r="C222" s="137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</row>
    <row r="223">
      <c r="A223" s="135"/>
      <c r="B223" s="135"/>
      <c r="C223" s="137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</row>
    <row r="224">
      <c r="A224" s="135"/>
      <c r="B224" s="135"/>
      <c r="C224" s="137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</row>
    <row r="225">
      <c r="A225" s="135"/>
      <c r="B225" s="135"/>
      <c r="C225" s="137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</row>
    <row r="226">
      <c r="A226" s="135"/>
      <c r="B226" s="135"/>
      <c r="C226" s="137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</row>
    <row r="227">
      <c r="A227" s="135"/>
      <c r="B227" s="135"/>
      <c r="C227" s="137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</row>
    <row r="228">
      <c r="A228" s="135"/>
      <c r="B228" s="135"/>
      <c r="C228" s="137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</row>
    <row r="229">
      <c r="A229" s="135"/>
      <c r="B229" s="135"/>
      <c r="C229" s="137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</row>
    <row r="230">
      <c r="A230" s="135"/>
      <c r="B230" s="135"/>
      <c r="C230" s="137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</row>
    <row r="231">
      <c r="A231" s="135"/>
      <c r="B231" s="135"/>
      <c r="C231" s="137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</row>
    <row r="232">
      <c r="A232" s="135"/>
      <c r="B232" s="135"/>
      <c r="C232" s="137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</row>
    <row r="233">
      <c r="A233" s="135"/>
      <c r="B233" s="135"/>
      <c r="C233" s="137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</row>
    <row r="234">
      <c r="A234" s="135"/>
      <c r="B234" s="135"/>
      <c r="C234" s="137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</row>
    <row r="235">
      <c r="A235" s="135"/>
      <c r="B235" s="135"/>
      <c r="C235" s="137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</row>
    <row r="236">
      <c r="A236" s="135"/>
      <c r="B236" s="135"/>
      <c r="C236" s="137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</row>
    <row r="237">
      <c r="A237" s="135"/>
      <c r="B237" s="135"/>
      <c r="C237" s="137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</row>
    <row r="238">
      <c r="A238" s="135"/>
      <c r="B238" s="135"/>
      <c r="C238" s="137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</row>
    <row r="239">
      <c r="A239" s="135"/>
      <c r="B239" s="135"/>
      <c r="C239" s="137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</row>
    <row r="240">
      <c r="A240" s="135"/>
      <c r="B240" s="135"/>
      <c r="C240" s="137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</row>
    <row r="241">
      <c r="A241" s="135"/>
      <c r="B241" s="135"/>
      <c r="C241" s="137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</row>
    <row r="242">
      <c r="A242" s="135"/>
      <c r="B242" s="135"/>
      <c r="C242" s="137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</row>
    <row r="243">
      <c r="A243" s="135"/>
      <c r="B243" s="135"/>
      <c r="C243" s="137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</row>
    <row r="244">
      <c r="A244" s="135"/>
      <c r="B244" s="135"/>
      <c r="C244" s="137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</row>
    <row r="245">
      <c r="A245" s="135"/>
      <c r="B245" s="135"/>
      <c r="C245" s="137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</row>
    <row r="246">
      <c r="A246" s="135"/>
      <c r="B246" s="135"/>
      <c r="C246" s="137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</row>
    <row r="247">
      <c r="A247" s="135"/>
      <c r="B247" s="135"/>
      <c r="C247" s="137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</row>
    <row r="248">
      <c r="A248" s="135"/>
      <c r="B248" s="135"/>
      <c r="C248" s="137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</row>
    <row r="249">
      <c r="A249" s="135"/>
      <c r="B249" s="135"/>
      <c r="C249" s="137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</row>
    <row r="250">
      <c r="A250" s="135"/>
      <c r="B250" s="135"/>
      <c r="C250" s="137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</row>
    <row r="251">
      <c r="A251" s="135"/>
      <c r="B251" s="135"/>
      <c r="C251" s="137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</row>
    <row r="252">
      <c r="A252" s="135"/>
      <c r="B252" s="135"/>
      <c r="C252" s="137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</row>
    <row r="253">
      <c r="A253" s="135"/>
      <c r="B253" s="135"/>
      <c r="C253" s="137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</row>
    <row r="254">
      <c r="A254" s="135"/>
      <c r="B254" s="135"/>
      <c r="C254" s="137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>
      <c r="A255" s="135"/>
      <c r="B255" s="135"/>
      <c r="C255" s="137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</row>
    <row r="256">
      <c r="A256" s="135"/>
      <c r="B256" s="135"/>
      <c r="C256" s="137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</row>
    <row r="257">
      <c r="A257" s="135"/>
      <c r="B257" s="135"/>
      <c r="C257" s="137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</row>
    <row r="258">
      <c r="A258" s="135"/>
      <c r="B258" s="135"/>
      <c r="C258" s="137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</row>
    <row r="259">
      <c r="A259" s="135"/>
      <c r="B259" s="135"/>
      <c r="C259" s="137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</row>
    <row r="260">
      <c r="A260" s="135"/>
      <c r="B260" s="135"/>
      <c r="C260" s="137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</row>
    <row r="261">
      <c r="A261" s="135"/>
      <c r="B261" s="135"/>
      <c r="C261" s="137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</row>
    <row r="262">
      <c r="A262" s="135"/>
      <c r="B262" s="135"/>
      <c r="C262" s="137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</row>
    <row r="263">
      <c r="A263" s="135"/>
      <c r="B263" s="135"/>
      <c r="C263" s="137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</row>
    <row r="264">
      <c r="A264" s="135"/>
      <c r="B264" s="135"/>
      <c r="C264" s="137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</row>
    <row r="265">
      <c r="A265" s="135"/>
      <c r="B265" s="135"/>
      <c r="C265" s="137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</row>
    <row r="266">
      <c r="A266" s="135"/>
      <c r="B266" s="135"/>
      <c r="C266" s="137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</row>
    <row r="267">
      <c r="A267" s="135"/>
      <c r="B267" s="135"/>
      <c r="C267" s="137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</row>
    <row r="268">
      <c r="A268" s="135"/>
      <c r="B268" s="135"/>
      <c r="C268" s="137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</row>
    <row r="269">
      <c r="A269" s="135"/>
      <c r="B269" s="135"/>
      <c r="C269" s="137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</row>
    <row r="270">
      <c r="A270" s="135"/>
      <c r="B270" s="135"/>
      <c r="C270" s="137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</row>
    <row r="271">
      <c r="A271" s="135"/>
      <c r="B271" s="135"/>
      <c r="C271" s="137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</row>
    <row r="272">
      <c r="A272" s="135"/>
      <c r="B272" s="135"/>
      <c r="C272" s="137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</row>
    <row r="273">
      <c r="A273" s="135"/>
      <c r="B273" s="135"/>
      <c r="C273" s="137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</row>
    <row r="274">
      <c r="A274" s="135"/>
      <c r="B274" s="135"/>
      <c r="C274" s="137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</row>
    <row r="275">
      <c r="A275" s="135"/>
      <c r="B275" s="135"/>
      <c r="C275" s="137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</row>
    <row r="276">
      <c r="A276" s="135"/>
      <c r="B276" s="135"/>
      <c r="C276" s="137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</row>
    <row r="277">
      <c r="A277" s="135"/>
      <c r="B277" s="135"/>
      <c r="C277" s="137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</row>
    <row r="278">
      <c r="A278" s="135"/>
      <c r="B278" s="135"/>
      <c r="C278" s="137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</row>
    <row r="279">
      <c r="A279" s="135"/>
      <c r="B279" s="135"/>
      <c r="C279" s="137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</row>
    <row r="280">
      <c r="A280" s="135"/>
      <c r="B280" s="135"/>
      <c r="C280" s="137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</row>
    <row r="281">
      <c r="A281" s="135"/>
      <c r="B281" s="135"/>
      <c r="C281" s="137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</row>
    <row r="282">
      <c r="A282" s="135"/>
      <c r="B282" s="135"/>
      <c r="C282" s="137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</row>
    <row r="283">
      <c r="A283" s="135"/>
      <c r="B283" s="135"/>
      <c r="C283" s="137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</row>
    <row r="284">
      <c r="A284" s="135"/>
      <c r="B284" s="135"/>
      <c r="C284" s="137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</row>
    <row r="285">
      <c r="A285" s="135"/>
      <c r="B285" s="135"/>
      <c r="C285" s="137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</row>
    <row r="286">
      <c r="A286" s="135"/>
      <c r="B286" s="135"/>
      <c r="C286" s="137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</row>
    <row r="287">
      <c r="A287" s="135"/>
      <c r="B287" s="135"/>
      <c r="C287" s="137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</row>
    <row r="288">
      <c r="A288" s="135"/>
      <c r="B288" s="135"/>
      <c r="C288" s="137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</row>
    <row r="289">
      <c r="A289" s="135"/>
      <c r="B289" s="135"/>
      <c r="C289" s="137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</row>
    <row r="290">
      <c r="A290" s="135"/>
      <c r="B290" s="135"/>
      <c r="C290" s="137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</row>
    <row r="291">
      <c r="A291" s="135"/>
      <c r="B291" s="135"/>
      <c r="C291" s="137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</row>
    <row r="292">
      <c r="A292" s="135"/>
      <c r="B292" s="135"/>
      <c r="C292" s="137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</row>
    <row r="293">
      <c r="A293" s="135"/>
      <c r="B293" s="135"/>
      <c r="C293" s="137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</row>
    <row r="294">
      <c r="A294" s="135"/>
      <c r="B294" s="135"/>
      <c r="C294" s="137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</row>
    <row r="295">
      <c r="A295" s="135"/>
      <c r="B295" s="135"/>
      <c r="C295" s="137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</row>
    <row r="296">
      <c r="A296" s="135"/>
      <c r="B296" s="135"/>
      <c r="C296" s="137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</row>
    <row r="297">
      <c r="A297" s="135"/>
      <c r="B297" s="135"/>
      <c r="C297" s="137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</row>
    <row r="298">
      <c r="A298" s="135"/>
      <c r="B298" s="135"/>
      <c r="C298" s="137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</row>
    <row r="299">
      <c r="A299" s="135"/>
      <c r="B299" s="135"/>
      <c r="C299" s="137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</row>
    <row r="300">
      <c r="A300" s="135"/>
      <c r="B300" s="135"/>
      <c r="C300" s="137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</row>
    <row r="301">
      <c r="A301" s="135"/>
      <c r="B301" s="135"/>
      <c r="C301" s="137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</row>
    <row r="302">
      <c r="A302" s="135"/>
      <c r="B302" s="135"/>
      <c r="C302" s="137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</row>
    <row r="303">
      <c r="A303" s="135"/>
      <c r="B303" s="135"/>
      <c r="C303" s="137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</row>
    <row r="304">
      <c r="A304" s="135"/>
      <c r="B304" s="135"/>
      <c r="C304" s="137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</row>
    <row r="305">
      <c r="A305" s="135"/>
      <c r="B305" s="135"/>
      <c r="C305" s="137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</row>
    <row r="306">
      <c r="A306" s="135"/>
      <c r="B306" s="135"/>
      <c r="C306" s="137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</row>
    <row r="307">
      <c r="A307" s="135"/>
      <c r="B307" s="135"/>
      <c r="C307" s="137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</row>
    <row r="308">
      <c r="A308" s="135"/>
      <c r="B308" s="135"/>
      <c r="C308" s="137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</row>
    <row r="309">
      <c r="A309" s="135"/>
      <c r="B309" s="135"/>
      <c r="C309" s="137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</row>
    <row r="310">
      <c r="A310" s="135"/>
      <c r="B310" s="135"/>
      <c r="C310" s="137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</row>
    <row r="311">
      <c r="A311" s="135"/>
      <c r="B311" s="135"/>
      <c r="C311" s="137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</row>
    <row r="312">
      <c r="A312" s="135"/>
      <c r="B312" s="135"/>
      <c r="C312" s="137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</row>
    <row r="313">
      <c r="A313" s="135"/>
      <c r="B313" s="135"/>
      <c r="C313" s="137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</row>
    <row r="314">
      <c r="A314" s="135"/>
      <c r="B314" s="135"/>
      <c r="C314" s="137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</row>
    <row r="315">
      <c r="A315" s="135"/>
      <c r="B315" s="135"/>
      <c r="C315" s="137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</row>
    <row r="316">
      <c r="A316" s="135"/>
      <c r="B316" s="135"/>
      <c r="C316" s="137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</row>
    <row r="317">
      <c r="A317" s="135"/>
      <c r="B317" s="135"/>
      <c r="C317" s="137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</row>
    <row r="318">
      <c r="A318" s="135"/>
      <c r="B318" s="135"/>
      <c r="C318" s="137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</row>
    <row r="319">
      <c r="A319" s="135"/>
      <c r="B319" s="135"/>
      <c r="C319" s="137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</row>
    <row r="320">
      <c r="A320" s="135"/>
      <c r="B320" s="135"/>
      <c r="C320" s="137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</row>
    <row r="321">
      <c r="A321" s="135"/>
      <c r="B321" s="135"/>
      <c r="C321" s="137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</row>
    <row r="322">
      <c r="A322" s="135"/>
      <c r="B322" s="135"/>
      <c r="C322" s="137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</row>
    <row r="323">
      <c r="A323" s="135"/>
      <c r="B323" s="135"/>
      <c r="C323" s="137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</row>
    <row r="324">
      <c r="A324" s="135"/>
      <c r="B324" s="135"/>
      <c r="C324" s="137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</row>
    <row r="325">
      <c r="A325" s="135"/>
      <c r="B325" s="135"/>
      <c r="C325" s="137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</row>
    <row r="326">
      <c r="A326" s="135"/>
      <c r="B326" s="135"/>
      <c r="C326" s="137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</row>
    <row r="327">
      <c r="A327" s="135"/>
      <c r="B327" s="135"/>
      <c r="C327" s="137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</row>
    <row r="328">
      <c r="A328" s="135"/>
      <c r="B328" s="135"/>
      <c r="C328" s="137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</row>
    <row r="329">
      <c r="A329" s="135"/>
      <c r="B329" s="135"/>
      <c r="C329" s="137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</row>
    <row r="330">
      <c r="A330" s="135"/>
      <c r="B330" s="135"/>
      <c r="C330" s="137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</row>
    <row r="331">
      <c r="A331" s="135"/>
      <c r="B331" s="135"/>
      <c r="C331" s="137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</row>
    <row r="332">
      <c r="A332" s="135"/>
      <c r="B332" s="135"/>
      <c r="C332" s="137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</row>
    <row r="333">
      <c r="A333" s="135"/>
      <c r="B333" s="135"/>
      <c r="C333" s="137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</row>
    <row r="334">
      <c r="A334" s="135"/>
      <c r="B334" s="135"/>
      <c r="C334" s="137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</row>
    <row r="335">
      <c r="A335" s="135"/>
      <c r="B335" s="135"/>
      <c r="C335" s="137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</row>
    <row r="336">
      <c r="A336" s="135"/>
      <c r="B336" s="135"/>
      <c r="C336" s="137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</row>
    <row r="337">
      <c r="A337" s="135"/>
      <c r="B337" s="135"/>
      <c r="C337" s="137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</row>
    <row r="338">
      <c r="A338" s="135"/>
      <c r="B338" s="135"/>
      <c r="C338" s="137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</row>
    <row r="339">
      <c r="A339" s="135"/>
      <c r="B339" s="135"/>
      <c r="C339" s="137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</row>
    <row r="340">
      <c r="A340" s="135"/>
      <c r="B340" s="135"/>
      <c r="C340" s="137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</row>
    <row r="341">
      <c r="A341" s="135"/>
      <c r="B341" s="135"/>
      <c r="C341" s="137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</row>
    <row r="342">
      <c r="A342" s="135"/>
      <c r="B342" s="135"/>
      <c r="C342" s="137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</row>
    <row r="343">
      <c r="A343" s="135"/>
      <c r="B343" s="135"/>
      <c r="C343" s="137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</row>
    <row r="344">
      <c r="A344" s="135"/>
      <c r="B344" s="135"/>
      <c r="C344" s="137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>
      <c r="A345" s="135"/>
      <c r="B345" s="135"/>
      <c r="C345" s="137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</row>
    <row r="346">
      <c r="A346" s="135"/>
      <c r="B346" s="135"/>
      <c r="C346" s="137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</row>
    <row r="347">
      <c r="A347" s="135"/>
      <c r="B347" s="135"/>
      <c r="C347" s="137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</row>
    <row r="348">
      <c r="A348" s="135"/>
      <c r="B348" s="135"/>
      <c r="C348" s="137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</row>
    <row r="349">
      <c r="A349" s="135"/>
      <c r="B349" s="135"/>
      <c r="C349" s="137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</row>
    <row r="350">
      <c r="A350" s="135"/>
      <c r="B350" s="135"/>
      <c r="C350" s="137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</row>
    <row r="351">
      <c r="A351" s="135"/>
      <c r="B351" s="135"/>
      <c r="C351" s="137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</row>
    <row r="352">
      <c r="A352" s="135"/>
      <c r="B352" s="135"/>
      <c r="C352" s="137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</row>
    <row r="353">
      <c r="A353" s="135"/>
      <c r="B353" s="135"/>
      <c r="C353" s="137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</row>
    <row r="354">
      <c r="A354" s="135"/>
      <c r="B354" s="135"/>
      <c r="C354" s="137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</row>
    <row r="355">
      <c r="A355" s="135"/>
      <c r="B355" s="135"/>
      <c r="C355" s="137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</row>
    <row r="356">
      <c r="A356" s="135"/>
      <c r="B356" s="135"/>
      <c r="C356" s="137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</row>
    <row r="357">
      <c r="A357" s="135"/>
      <c r="B357" s="135"/>
      <c r="C357" s="137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</row>
    <row r="358">
      <c r="A358" s="135"/>
      <c r="B358" s="135"/>
      <c r="C358" s="137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</row>
    <row r="359">
      <c r="A359" s="135"/>
      <c r="B359" s="135"/>
      <c r="C359" s="137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</row>
    <row r="360">
      <c r="A360" s="135"/>
      <c r="B360" s="135"/>
      <c r="C360" s="137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</row>
    <row r="361">
      <c r="A361" s="135"/>
      <c r="B361" s="135"/>
      <c r="C361" s="137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</row>
    <row r="362">
      <c r="A362" s="135"/>
      <c r="B362" s="135"/>
      <c r="C362" s="137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</row>
    <row r="363">
      <c r="A363" s="135"/>
      <c r="B363" s="135"/>
      <c r="C363" s="137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</row>
    <row r="364">
      <c r="A364" s="135"/>
      <c r="B364" s="135"/>
      <c r="C364" s="137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</row>
    <row r="365">
      <c r="A365" s="135"/>
      <c r="B365" s="135"/>
      <c r="C365" s="137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</row>
    <row r="366">
      <c r="A366" s="135"/>
      <c r="B366" s="135"/>
      <c r="C366" s="137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</row>
    <row r="367">
      <c r="A367" s="135"/>
      <c r="B367" s="135"/>
      <c r="C367" s="137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</row>
    <row r="368">
      <c r="A368" s="135"/>
      <c r="B368" s="135"/>
      <c r="C368" s="137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</row>
    <row r="369">
      <c r="A369" s="135"/>
      <c r="B369" s="135"/>
      <c r="C369" s="137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</row>
    <row r="370">
      <c r="A370" s="135"/>
      <c r="B370" s="135"/>
      <c r="C370" s="137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</row>
    <row r="371">
      <c r="A371" s="135"/>
      <c r="B371" s="135"/>
      <c r="C371" s="137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</row>
    <row r="372">
      <c r="A372" s="135"/>
      <c r="B372" s="135"/>
      <c r="C372" s="137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</row>
    <row r="373">
      <c r="A373" s="135"/>
      <c r="B373" s="135"/>
      <c r="C373" s="137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</row>
    <row r="374">
      <c r="A374" s="135"/>
      <c r="B374" s="135"/>
      <c r="C374" s="137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</row>
    <row r="375">
      <c r="A375" s="135"/>
      <c r="B375" s="135"/>
      <c r="C375" s="137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</row>
    <row r="376">
      <c r="A376" s="135"/>
      <c r="B376" s="135"/>
      <c r="C376" s="137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</row>
    <row r="377">
      <c r="A377" s="135"/>
      <c r="B377" s="135"/>
      <c r="C377" s="137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</row>
    <row r="378">
      <c r="A378" s="135"/>
      <c r="B378" s="135"/>
      <c r="C378" s="137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</row>
    <row r="379">
      <c r="A379" s="135"/>
      <c r="B379" s="135"/>
      <c r="C379" s="137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</row>
    <row r="380">
      <c r="A380" s="135"/>
      <c r="B380" s="135"/>
      <c r="C380" s="137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</row>
    <row r="381">
      <c r="A381" s="135"/>
      <c r="B381" s="135"/>
      <c r="C381" s="137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</row>
    <row r="382">
      <c r="A382" s="135"/>
      <c r="B382" s="135"/>
      <c r="C382" s="137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</row>
    <row r="383">
      <c r="A383" s="135"/>
      <c r="B383" s="135"/>
      <c r="C383" s="137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</row>
    <row r="384">
      <c r="A384" s="135"/>
      <c r="B384" s="135"/>
      <c r="C384" s="137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</row>
    <row r="385">
      <c r="A385" s="135"/>
      <c r="B385" s="135"/>
      <c r="C385" s="137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</row>
    <row r="386">
      <c r="A386" s="135"/>
      <c r="B386" s="135"/>
      <c r="C386" s="137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</row>
    <row r="387">
      <c r="A387" s="135"/>
      <c r="B387" s="135"/>
      <c r="C387" s="137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</row>
    <row r="388">
      <c r="A388" s="135"/>
      <c r="B388" s="135"/>
      <c r="C388" s="137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</row>
    <row r="389">
      <c r="A389" s="135"/>
      <c r="B389" s="135"/>
      <c r="C389" s="137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</row>
    <row r="390">
      <c r="A390" s="135"/>
      <c r="B390" s="135"/>
      <c r="C390" s="137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</row>
    <row r="391">
      <c r="A391" s="135"/>
      <c r="B391" s="135"/>
      <c r="C391" s="137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</row>
    <row r="392">
      <c r="A392" s="135"/>
      <c r="B392" s="135"/>
      <c r="C392" s="137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</row>
    <row r="393">
      <c r="A393" s="135"/>
      <c r="B393" s="135"/>
      <c r="C393" s="137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</row>
    <row r="394">
      <c r="A394" s="135"/>
      <c r="B394" s="135"/>
      <c r="C394" s="137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</row>
    <row r="395">
      <c r="A395" s="135"/>
      <c r="B395" s="135"/>
      <c r="C395" s="137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</row>
    <row r="396">
      <c r="A396" s="135"/>
      <c r="B396" s="135"/>
      <c r="C396" s="137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</row>
    <row r="397">
      <c r="A397" s="135"/>
      <c r="B397" s="135"/>
      <c r="C397" s="137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</row>
    <row r="398">
      <c r="A398" s="135"/>
      <c r="B398" s="135"/>
      <c r="C398" s="137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</row>
    <row r="399">
      <c r="A399" s="135"/>
      <c r="B399" s="135"/>
      <c r="C399" s="137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</row>
    <row r="400">
      <c r="A400" s="135"/>
      <c r="B400" s="135"/>
      <c r="C400" s="137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</row>
    <row r="401">
      <c r="A401" s="135"/>
      <c r="B401" s="135"/>
      <c r="C401" s="137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</row>
    <row r="402">
      <c r="A402" s="135"/>
      <c r="B402" s="135"/>
      <c r="C402" s="137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</row>
    <row r="403">
      <c r="A403" s="135"/>
      <c r="B403" s="135"/>
      <c r="C403" s="137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</row>
    <row r="404">
      <c r="A404" s="135"/>
      <c r="B404" s="135"/>
      <c r="C404" s="137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</row>
    <row r="405">
      <c r="A405" s="135"/>
      <c r="B405" s="135"/>
      <c r="C405" s="137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</row>
    <row r="406">
      <c r="A406" s="135"/>
      <c r="B406" s="135"/>
      <c r="C406" s="137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</row>
    <row r="407">
      <c r="A407" s="135"/>
      <c r="B407" s="135"/>
      <c r="C407" s="137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</row>
    <row r="408">
      <c r="A408" s="135"/>
      <c r="B408" s="135"/>
      <c r="C408" s="137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</row>
    <row r="409">
      <c r="A409" s="135"/>
      <c r="B409" s="135"/>
      <c r="C409" s="137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</row>
    <row r="410">
      <c r="A410" s="135"/>
      <c r="B410" s="135"/>
      <c r="C410" s="137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</row>
    <row r="411">
      <c r="A411" s="135"/>
      <c r="B411" s="135"/>
      <c r="C411" s="137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</row>
    <row r="412">
      <c r="A412" s="135"/>
      <c r="B412" s="135"/>
      <c r="C412" s="137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</row>
    <row r="413">
      <c r="A413" s="135"/>
      <c r="B413" s="135"/>
      <c r="C413" s="137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</row>
    <row r="414">
      <c r="A414" s="135"/>
      <c r="B414" s="135"/>
      <c r="C414" s="137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</row>
    <row r="415">
      <c r="A415" s="135"/>
      <c r="B415" s="135"/>
      <c r="C415" s="137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</row>
    <row r="416">
      <c r="A416" s="135"/>
      <c r="B416" s="135"/>
      <c r="C416" s="137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</row>
    <row r="417">
      <c r="A417" s="135"/>
      <c r="B417" s="135"/>
      <c r="C417" s="137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</row>
    <row r="418">
      <c r="A418" s="135"/>
      <c r="B418" s="135"/>
      <c r="C418" s="137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</row>
    <row r="419">
      <c r="A419" s="135"/>
      <c r="B419" s="135"/>
      <c r="C419" s="137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</row>
    <row r="420">
      <c r="A420" s="135"/>
      <c r="B420" s="135"/>
      <c r="C420" s="137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</row>
    <row r="421">
      <c r="A421" s="135"/>
      <c r="B421" s="135"/>
      <c r="C421" s="137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</row>
    <row r="422">
      <c r="A422" s="135"/>
      <c r="B422" s="135"/>
      <c r="C422" s="137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</row>
    <row r="423">
      <c r="A423" s="135"/>
      <c r="B423" s="135"/>
      <c r="C423" s="137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</row>
    <row r="424">
      <c r="A424" s="135"/>
      <c r="B424" s="135"/>
      <c r="C424" s="137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</row>
    <row r="425">
      <c r="A425" s="135"/>
      <c r="B425" s="135"/>
      <c r="C425" s="137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</row>
    <row r="426">
      <c r="A426" s="135"/>
      <c r="B426" s="135"/>
      <c r="C426" s="137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</row>
    <row r="427">
      <c r="A427" s="135"/>
      <c r="B427" s="135"/>
      <c r="C427" s="137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</row>
    <row r="428">
      <c r="A428" s="135"/>
      <c r="B428" s="135"/>
      <c r="C428" s="137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</row>
    <row r="429">
      <c r="A429" s="135"/>
      <c r="B429" s="135"/>
      <c r="C429" s="137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</row>
    <row r="430">
      <c r="A430" s="135"/>
      <c r="B430" s="135"/>
      <c r="C430" s="137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</row>
    <row r="431">
      <c r="A431" s="135"/>
      <c r="B431" s="135"/>
      <c r="C431" s="137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</row>
    <row r="432">
      <c r="A432" s="135"/>
      <c r="B432" s="135"/>
      <c r="C432" s="137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</row>
    <row r="433">
      <c r="A433" s="135"/>
      <c r="B433" s="135"/>
      <c r="C433" s="137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</row>
    <row r="434">
      <c r="A434" s="135"/>
      <c r="B434" s="135"/>
      <c r="C434" s="137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</row>
    <row r="435">
      <c r="A435" s="135"/>
      <c r="B435" s="135"/>
      <c r="C435" s="137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</row>
    <row r="436">
      <c r="A436" s="135"/>
      <c r="B436" s="135"/>
      <c r="C436" s="137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</row>
    <row r="437">
      <c r="A437" s="135"/>
      <c r="B437" s="135"/>
      <c r="C437" s="137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</row>
    <row r="438">
      <c r="A438" s="135"/>
      <c r="B438" s="135"/>
      <c r="C438" s="137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</row>
    <row r="439">
      <c r="A439" s="135"/>
      <c r="B439" s="135"/>
      <c r="C439" s="137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</row>
    <row r="440">
      <c r="A440" s="135"/>
      <c r="B440" s="135"/>
      <c r="C440" s="137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</row>
    <row r="441">
      <c r="A441" s="135"/>
      <c r="B441" s="135"/>
      <c r="C441" s="137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</row>
    <row r="442">
      <c r="A442" s="135"/>
      <c r="B442" s="135"/>
      <c r="C442" s="137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</row>
    <row r="443">
      <c r="A443" s="135"/>
      <c r="B443" s="135"/>
      <c r="C443" s="137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</row>
    <row r="444">
      <c r="A444" s="135"/>
      <c r="B444" s="135"/>
      <c r="C444" s="137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</row>
    <row r="445">
      <c r="A445" s="135"/>
      <c r="B445" s="135"/>
      <c r="C445" s="137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</row>
    <row r="446">
      <c r="A446" s="135"/>
      <c r="B446" s="135"/>
      <c r="C446" s="137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</row>
    <row r="447">
      <c r="A447" s="135"/>
      <c r="B447" s="135"/>
      <c r="C447" s="137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</row>
    <row r="448">
      <c r="A448" s="135"/>
      <c r="B448" s="135"/>
      <c r="C448" s="137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</row>
    <row r="449">
      <c r="A449" s="135"/>
      <c r="B449" s="135"/>
      <c r="C449" s="137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</row>
    <row r="450">
      <c r="A450" s="135"/>
      <c r="B450" s="135"/>
      <c r="C450" s="137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</row>
    <row r="451">
      <c r="A451" s="135"/>
      <c r="B451" s="135"/>
      <c r="C451" s="137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</row>
    <row r="452">
      <c r="A452" s="135"/>
      <c r="B452" s="135"/>
      <c r="C452" s="137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</row>
    <row r="453">
      <c r="A453" s="135"/>
      <c r="B453" s="135"/>
      <c r="C453" s="137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</row>
    <row r="454">
      <c r="A454" s="135"/>
      <c r="B454" s="135"/>
      <c r="C454" s="137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</row>
    <row r="455">
      <c r="A455" s="135"/>
      <c r="B455" s="135"/>
      <c r="C455" s="137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</row>
    <row r="456">
      <c r="A456" s="135"/>
      <c r="B456" s="135"/>
      <c r="C456" s="137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</row>
    <row r="457">
      <c r="A457" s="135"/>
      <c r="B457" s="135"/>
      <c r="C457" s="137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</row>
    <row r="458">
      <c r="A458" s="135"/>
      <c r="B458" s="135"/>
      <c r="C458" s="137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</row>
    <row r="459">
      <c r="A459" s="135"/>
      <c r="B459" s="135"/>
      <c r="C459" s="137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</row>
    <row r="460">
      <c r="A460" s="135"/>
      <c r="B460" s="135"/>
      <c r="C460" s="137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</row>
    <row r="461">
      <c r="A461" s="135"/>
      <c r="B461" s="135"/>
      <c r="C461" s="137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</row>
    <row r="462">
      <c r="A462" s="135"/>
      <c r="B462" s="135"/>
      <c r="C462" s="137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</row>
    <row r="463">
      <c r="A463" s="135"/>
      <c r="B463" s="135"/>
      <c r="C463" s="137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</row>
    <row r="464">
      <c r="A464" s="135"/>
      <c r="B464" s="135"/>
      <c r="C464" s="137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</row>
    <row r="465">
      <c r="A465" s="135"/>
      <c r="B465" s="135"/>
      <c r="C465" s="137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</row>
    <row r="466">
      <c r="A466" s="135"/>
      <c r="B466" s="135"/>
      <c r="C466" s="137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</row>
    <row r="467">
      <c r="A467" s="135"/>
      <c r="B467" s="135"/>
      <c r="C467" s="137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</row>
    <row r="468">
      <c r="A468" s="135"/>
      <c r="B468" s="135"/>
      <c r="C468" s="137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</row>
    <row r="469">
      <c r="A469" s="135"/>
      <c r="B469" s="135"/>
      <c r="C469" s="137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</row>
    <row r="470">
      <c r="A470" s="135"/>
      <c r="B470" s="135"/>
      <c r="C470" s="137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</row>
    <row r="471">
      <c r="A471" s="135"/>
      <c r="B471" s="135"/>
      <c r="C471" s="137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</row>
    <row r="472">
      <c r="A472" s="135"/>
      <c r="B472" s="135"/>
      <c r="C472" s="137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</row>
    <row r="473">
      <c r="A473" s="135"/>
      <c r="B473" s="135"/>
      <c r="C473" s="137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</row>
    <row r="474">
      <c r="A474" s="135"/>
      <c r="B474" s="135"/>
      <c r="C474" s="137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</row>
    <row r="475">
      <c r="A475" s="135"/>
      <c r="B475" s="135"/>
      <c r="C475" s="137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</row>
    <row r="476">
      <c r="A476" s="135"/>
      <c r="B476" s="135"/>
      <c r="C476" s="137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</row>
    <row r="477">
      <c r="A477" s="135"/>
      <c r="B477" s="135"/>
      <c r="C477" s="137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</row>
    <row r="478">
      <c r="A478" s="135"/>
      <c r="B478" s="135"/>
      <c r="C478" s="137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</row>
    <row r="479">
      <c r="A479" s="135"/>
      <c r="B479" s="135"/>
      <c r="C479" s="137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>
      <c r="A480" s="135"/>
      <c r="B480" s="135"/>
      <c r="C480" s="137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</row>
    <row r="481">
      <c r="A481" s="135"/>
      <c r="B481" s="135"/>
      <c r="C481" s="137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</row>
    <row r="482">
      <c r="A482" s="135"/>
      <c r="B482" s="135"/>
      <c r="C482" s="137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</row>
    <row r="483">
      <c r="A483" s="135"/>
      <c r="B483" s="135"/>
      <c r="C483" s="137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</row>
    <row r="484">
      <c r="A484" s="135"/>
      <c r="B484" s="135"/>
      <c r="C484" s="137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</row>
    <row r="485">
      <c r="A485" s="135"/>
      <c r="B485" s="135"/>
      <c r="C485" s="137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</row>
    <row r="486">
      <c r="A486" s="135"/>
      <c r="B486" s="135"/>
      <c r="C486" s="137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</row>
    <row r="487">
      <c r="A487" s="135"/>
      <c r="B487" s="135"/>
      <c r="C487" s="137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</row>
    <row r="488">
      <c r="A488" s="135"/>
      <c r="B488" s="135"/>
      <c r="C488" s="137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</row>
    <row r="489">
      <c r="A489" s="135"/>
      <c r="B489" s="135"/>
      <c r="C489" s="137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</row>
    <row r="490">
      <c r="A490" s="135"/>
      <c r="B490" s="135"/>
      <c r="C490" s="137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</row>
    <row r="491">
      <c r="A491" s="135"/>
      <c r="B491" s="135"/>
      <c r="C491" s="137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</row>
    <row r="492">
      <c r="A492" s="135"/>
      <c r="B492" s="135"/>
      <c r="C492" s="137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</row>
    <row r="493">
      <c r="A493" s="135"/>
      <c r="B493" s="135"/>
      <c r="C493" s="137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</row>
    <row r="494">
      <c r="A494" s="135"/>
      <c r="B494" s="135"/>
      <c r="C494" s="137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</row>
    <row r="495">
      <c r="A495" s="135"/>
      <c r="B495" s="135"/>
      <c r="C495" s="137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</row>
    <row r="496">
      <c r="A496" s="135"/>
      <c r="B496" s="135"/>
      <c r="C496" s="137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</row>
    <row r="497">
      <c r="A497" s="135"/>
      <c r="B497" s="135"/>
      <c r="C497" s="137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</row>
    <row r="498">
      <c r="A498" s="135"/>
      <c r="B498" s="135"/>
      <c r="C498" s="137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</row>
    <row r="499">
      <c r="A499" s="135"/>
      <c r="B499" s="135"/>
      <c r="C499" s="137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</row>
    <row r="500">
      <c r="A500" s="135"/>
      <c r="B500" s="135"/>
      <c r="C500" s="137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</row>
    <row r="501">
      <c r="A501" s="135"/>
      <c r="B501" s="135"/>
      <c r="C501" s="137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</row>
    <row r="502">
      <c r="A502" s="135"/>
      <c r="B502" s="135"/>
      <c r="C502" s="137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</row>
    <row r="503">
      <c r="A503" s="135"/>
      <c r="B503" s="135"/>
      <c r="C503" s="137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</row>
    <row r="504">
      <c r="A504" s="135"/>
      <c r="B504" s="135"/>
      <c r="C504" s="137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</row>
    <row r="505">
      <c r="A505" s="135"/>
      <c r="B505" s="135"/>
      <c r="C505" s="137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</row>
    <row r="506">
      <c r="A506" s="135"/>
      <c r="B506" s="135"/>
      <c r="C506" s="137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</row>
    <row r="507">
      <c r="A507" s="135"/>
      <c r="B507" s="135"/>
      <c r="C507" s="137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</row>
    <row r="508">
      <c r="A508" s="135"/>
      <c r="B508" s="135"/>
      <c r="C508" s="137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</row>
    <row r="509">
      <c r="A509" s="135"/>
      <c r="B509" s="135"/>
      <c r="C509" s="137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</row>
    <row r="510">
      <c r="A510" s="135"/>
      <c r="B510" s="135"/>
      <c r="C510" s="137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</row>
    <row r="511">
      <c r="A511" s="135"/>
      <c r="B511" s="135"/>
      <c r="C511" s="137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</row>
    <row r="512">
      <c r="A512" s="135"/>
      <c r="B512" s="135"/>
      <c r="C512" s="137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</row>
    <row r="513">
      <c r="A513" s="135"/>
      <c r="B513" s="135"/>
      <c r="C513" s="137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</row>
    <row r="514">
      <c r="A514" s="135"/>
      <c r="B514" s="135"/>
      <c r="C514" s="137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</row>
    <row r="515">
      <c r="A515" s="135"/>
      <c r="B515" s="135"/>
      <c r="C515" s="137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</row>
    <row r="516">
      <c r="A516" s="135"/>
      <c r="B516" s="135"/>
      <c r="C516" s="137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</row>
    <row r="517">
      <c r="A517" s="135"/>
      <c r="B517" s="135"/>
      <c r="C517" s="137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</row>
    <row r="518">
      <c r="A518" s="135"/>
      <c r="B518" s="135"/>
      <c r="C518" s="137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</row>
    <row r="519">
      <c r="A519" s="135"/>
      <c r="B519" s="135"/>
      <c r="C519" s="137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</row>
    <row r="520">
      <c r="A520" s="135"/>
      <c r="B520" s="135"/>
      <c r="C520" s="137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</row>
    <row r="521">
      <c r="A521" s="135"/>
      <c r="B521" s="135"/>
      <c r="C521" s="137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</row>
    <row r="522">
      <c r="A522" s="135"/>
      <c r="B522" s="135"/>
      <c r="C522" s="137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</row>
    <row r="523">
      <c r="A523" s="135"/>
      <c r="B523" s="135"/>
      <c r="C523" s="137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</row>
    <row r="524">
      <c r="A524" s="135"/>
      <c r="B524" s="135"/>
      <c r="C524" s="137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</row>
    <row r="525">
      <c r="A525" s="135"/>
      <c r="B525" s="135"/>
      <c r="C525" s="137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</row>
    <row r="526">
      <c r="A526" s="135"/>
      <c r="B526" s="135"/>
      <c r="C526" s="137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</row>
    <row r="527">
      <c r="A527" s="135"/>
      <c r="B527" s="135"/>
      <c r="C527" s="137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</row>
    <row r="528">
      <c r="A528" s="135"/>
      <c r="B528" s="135"/>
      <c r="C528" s="137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</row>
    <row r="529">
      <c r="A529" s="135"/>
      <c r="B529" s="135"/>
      <c r="C529" s="137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</row>
    <row r="530">
      <c r="A530" s="135"/>
      <c r="B530" s="135"/>
      <c r="C530" s="137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</row>
    <row r="531">
      <c r="A531" s="135"/>
      <c r="B531" s="135"/>
      <c r="C531" s="137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</row>
    <row r="532">
      <c r="A532" s="135"/>
      <c r="B532" s="135"/>
      <c r="C532" s="137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</row>
    <row r="533">
      <c r="A533" s="135"/>
      <c r="B533" s="135"/>
      <c r="C533" s="137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</row>
    <row r="534">
      <c r="A534" s="135"/>
      <c r="B534" s="135"/>
      <c r="C534" s="137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</row>
    <row r="535">
      <c r="A535" s="135"/>
      <c r="B535" s="135"/>
      <c r="C535" s="137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</row>
    <row r="536">
      <c r="A536" s="135"/>
      <c r="B536" s="135"/>
      <c r="C536" s="137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</row>
    <row r="537">
      <c r="A537" s="135"/>
      <c r="B537" s="135"/>
      <c r="C537" s="137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</row>
    <row r="538">
      <c r="A538" s="135"/>
      <c r="B538" s="135"/>
      <c r="C538" s="137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</row>
    <row r="539">
      <c r="A539" s="135"/>
      <c r="B539" s="135"/>
      <c r="C539" s="137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</row>
    <row r="540">
      <c r="A540" s="135"/>
      <c r="B540" s="135"/>
      <c r="C540" s="137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</row>
    <row r="541">
      <c r="A541" s="135"/>
      <c r="B541" s="135"/>
      <c r="C541" s="137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</row>
    <row r="542">
      <c r="A542" s="135"/>
      <c r="B542" s="135"/>
      <c r="C542" s="137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</row>
    <row r="543">
      <c r="A543" s="135"/>
      <c r="B543" s="135"/>
      <c r="C543" s="137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</row>
    <row r="544">
      <c r="A544" s="135"/>
      <c r="B544" s="135"/>
      <c r="C544" s="137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</row>
    <row r="545">
      <c r="A545" s="135"/>
      <c r="B545" s="135"/>
      <c r="C545" s="137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</row>
    <row r="546">
      <c r="A546" s="135"/>
      <c r="B546" s="135"/>
      <c r="C546" s="137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</row>
    <row r="547">
      <c r="A547" s="135"/>
      <c r="B547" s="135"/>
      <c r="C547" s="137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</row>
    <row r="548">
      <c r="A548" s="135"/>
      <c r="B548" s="135"/>
      <c r="C548" s="137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</row>
    <row r="549">
      <c r="A549" s="135"/>
      <c r="B549" s="135"/>
      <c r="C549" s="137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</row>
    <row r="550">
      <c r="A550" s="135"/>
      <c r="B550" s="135"/>
      <c r="C550" s="137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</row>
    <row r="551">
      <c r="A551" s="135"/>
      <c r="B551" s="135"/>
      <c r="C551" s="137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</row>
    <row r="552">
      <c r="A552" s="135"/>
      <c r="B552" s="135"/>
      <c r="C552" s="137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</row>
    <row r="553">
      <c r="A553" s="135"/>
      <c r="B553" s="135"/>
      <c r="C553" s="137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</row>
    <row r="554">
      <c r="A554" s="135"/>
      <c r="B554" s="135"/>
      <c r="C554" s="137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</row>
    <row r="555">
      <c r="A555" s="135"/>
      <c r="B555" s="135"/>
      <c r="C555" s="137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</row>
    <row r="556">
      <c r="A556" s="135"/>
      <c r="B556" s="135"/>
      <c r="C556" s="137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</row>
    <row r="557">
      <c r="A557" s="135"/>
      <c r="B557" s="135"/>
      <c r="C557" s="137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</row>
    <row r="558">
      <c r="A558" s="135"/>
      <c r="B558" s="135"/>
      <c r="C558" s="137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</row>
    <row r="559">
      <c r="A559" s="135"/>
      <c r="B559" s="135"/>
      <c r="C559" s="137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</row>
    <row r="560">
      <c r="A560" s="135"/>
      <c r="B560" s="135"/>
      <c r="C560" s="137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</row>
    <row r="561">
      <c r="A561" s="135"/>
      <c r="B561" s="135"/>
      <c r="C561" s="137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</row>
    <row r="562">
      <c r="A562" s="135"/>
      <c r="B562" s="135"/>
      <c r="C562" s="137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</row>
    <row r="563">
      <c r="A563" s="135"/>
      <c r="B563" s="135"/>
      <c r="C563" s="137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</row>
    <row r="564">
      <c r="A564" s="135"/>
      <c r="B564" s="135"/>
      <c r="C564" s="137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</row>
    <row r="565">
      <c r="A565" s="135"/>
      <c r="B565" s="135"/>
      <c r="C565" s="137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</row>
    <row r="566">
      <c r="A566" s="135"/>
      <c r="B566" s="135"/>
      <c r="C566" s="137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</row>
    <row r="567">
      <c r="A567" s="135"/>
      <c r="B567" s="135"/>
      <c r="C567" s="137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</row>
    <row r="568">
      <c r="A568" s="135"/>
      <c r="B568" s="135"/>
      <c r="C568" s="137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</row>
    <row r="569">
      <c r="A569" s="135"/>
      <c r="B569" s="135"/>
      <c r="C569" s="137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</row>
    <row r="570">
      <c r="A570" s="135"/>
      <c r="B570" s="135"/>
      <c r="C570" s="137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</row>
    <row r="571">
      <c r="A571" s="135"/>
      <c r="B571" s="135"/>
      <c r="C571" s="137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</row>
    <row r="572">
      <c r="A572" s="135"/>
      <c r="B572" s="135"/>
      <c r="C572" s="137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</row>
    <row r="573">
      <c r="A573" s="135"/>
      <c r="B573" s="135"/>
      <c r="C573" s="137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</row>
    <row r="574">
      <c r="A574" s="135"/>
      <c r="B574" s="135"/>
      <c r="C574" s="137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</row>
    <row r="575">
      <c r="A575" s="135"/>
      <c r="B575" s="135"/>
      <c r="C575" s="137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</row>
    <row r="576">
      <c r="A576" s="135"/>
      <c r="B576" s="135"/>
      <c r="C576" s="137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</row>
    <row r="577">
      <c r="A577" s="135"/>
      <c r="B577" s="135"/>
      <c r="C577" s="137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</row>
    <row r="578">
      <c r="A578" s="135"/>
      <c r="B578" s="135"/>
      <c r="C578" s="137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</row>
    <row r="579">
      <c r="A579" s="135"/>
      <c r="B579" s="135"/>
      <c r="C579" s="137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</row>
    <row r="580">
      <c r="A580" s="135"/>
      <c r="B580" s="135"/>
      <c r="C580" s="137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</row>
    <row r="581">
      <c r="A581" s="135"/>
      <c r="B581" s="135"/>
      <c r="C581" s="137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</row>
    <row r="582">
      <c r="A582" s="135"/>
      <c r="B582" s="135"/>
      <c r="C582" s="137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</row>
    <row r="583">
      <c r="A583" s="135"/>
      <c r="B583" s="135"/>
      <c r="C583" s="137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</row>
    <row r="584">
      <c r="A584" s="135"/>
      <c r="B584" s="135"/>
      <c r="C584" s="137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</row>
    <row r="585">
      <c r="A585" s="135"/>
      <c r="B585" s="135"/>
      <c r="C585" s="137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</row>
    <row r="586">
      <c r="A586" s="135"/>
      <c r="B586" s="135"/>
      <c r="C586" s="137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</row>
    <row r="587">
      <c r="A587" s="135"/>
      <c r="B587" s="135"/>
      <c r="C587" s="137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</row>
    <row r="588">
      <c r="A588" s="135"/>
      <c r="B588" s="135"/>
      <c r="C588" s="137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</row>
    <row r="589">
      <c r="A589" s="135"/>
      <c r="B589" s="135"/>
      <c r="C589" s="137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</row>
    <row r="590">
      <c r="A590" s="135"/>
      <c r="B590" s="135"/>
      <c r="C590" s="137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</row>
    <row r="591">
      <c r="A591" s="135"/>
      <c r="B591" s="135"/>
      <c r="C591" s="137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</row>
    <row r="592">
      <c r="A592" s="135"/>
      <c r="B592" s="135"/>
      <c r="C592" s="137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</row>
    <row r="593">
      <c r="A593" s="135"/>
      <c r="B593" s="135"/>
      <c r="C593" s="137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</row>
    <row r="594">
      <c r="A594" s="135"/>
      <c r="B594" s="135"/>
      <c r="C594" s="137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</row>
    <row r="595">
      <c r="A595" s="135"/>
      <c r="B595" s="135"/>
      <c r="C595" s="137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</row>
    <row r="596">
      <c r="A596" s="135"/>
      <c r="B596" s="135"/>
      <c r="C596" s="137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</row>
    <row r="597">
      <c r="A597" s="135"/>
      <c r="B597" s="135"/>
      <c r="C597" s="137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</row>
    <row r="598">
      <c r="A598" s="135"/>
      <c r="B598" s="135"/>
      <c r="C598" s="137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</row>
    <row r="599">
      <c r="A599" s="135"/>
      <c r="B599" s="135"/>
      <c r="C599" s="137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</row>
    <row r="600">
      <c r="A600" s="135"/>
      <c r="B600" s="135"/>
      <c r="C600" s="137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</row>
    <row r="601">
      <c r="A601" s="135"/>
      <c r="B601" s="135"/>
      <c r="C601" s="137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</row>
    <row r="602">
      <c r="A602" s="135"/>
      <c r="B602" s="135"/>
      <c r="C602" s="137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</row>
    <row r="603">
      <c r="A603" s="135"/>
      <c r="B603" s="135"/>
      <c r="C603" s="137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</row>
    <row r="604">
      <c r="A604" s="135"/>
      <c r="B604" s="135"/>
      <c r="C604" s="137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</row>
    <row r="605">
      <c r="A605" s="135"/>
      <c r="B605" s="135"/>
      <c r="C605" s="137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</row>
    <row r="606">
      <c r="A606" s="135"/>
      <c r="B606" s="135"/>
      <c r="C606" s="137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</row>
    <row r="607">
      <c r="A607" s="135"/>
      <c r="B607" s="135"/>
      <c r="C607" s="137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</row>
    <row r="608">
      <c r="A608" s="135"/>
      <c r="B608" s="135"/>
      <c r="C608" s="137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</row>
    <row r="609">
      <c r="A609" s="135"/>
      <c r="B609" s="135"/>
      <c r="C609" s="137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</row>
    <row r="610">
      <c r="A610" s="135"/>
      <c r="B610" s="135"/>
      <c r="C610" s="137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</row>
    <row r="611">
      <c r="A611" s="135"/>
      <c r="B611" s="135"/>
      <c r="C611" s="137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</row>
    <row r="612">
      <c r="A612" s="135"/>
      <c r="B612" s="135"/>
      <c r="C612" s="137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</row>
    <row r="613">
      <c r="A613" s="135"/>
      <c r="B613" s="135"/>
      <c r="C613" s="137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</row>
    <row r="614">
      <c r="A614" s="135"/>
      <c r="B614" s="135"/>
      <c r="C614" s="137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</row>
    <row r="615">
      <c r="A615" s="135"/>
      <c r="B615" s="135"/>
      <c r="C615" s="137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</row>
    <row r="616">
      <c r="A616" s="135"/>
      <c r="B616" s="135"/>
      <c r="C616" s="137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</row>
    <row r="617">
      <c r="A617" s="135"/>
      <c r="B617" s="135"/>
      <c r="C617" s="137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</row>
    <row r="618">
      <c r="A618" s="135"/>
      <c r="B618" s="135"/>
      <c r="C618" s="137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</row>
    <row r="619">
      <c r="A619" s="135"/>
      <c r="B619" s="135"/>
      <c r="C619" s="137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</row>
    <row r="620">
      <c r="A620" s="135"/>
      <c r="B620" s="135"/>
      <c r="C620" s="137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</row>
    <row r="621">
      <c r="A621" s="135"/>
      <c r="B621" s="135"/>
      <c r="C621" s="137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</row>
    <row r="622">
      <c r="A622" s="135"/>
      <c r="B622" s="135"/>
      <c r="C622" s="137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</row>
    <row r="623">
      <c r="A623" s="135"/>
      <c r="B623" s="135"/>
      <c r="C623" s="137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</row>
    <row r="624">
      <c r="A624" s="135"/>
      <c r="B624" s="135"/>
      <c r="C624" s="137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</row>
    <row r="625">
      <c r="A625" s="135"/>
      <c r="B625" s="135"/>
      <c r="C625" s="137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</row>
    <row r="626">
      <c r="A626" s="135"/>
      <c r="B626" s="135"/>
      <c r="C626" s="137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</row>
    <row r="627">
      <c r="A627" s="135"/>
      <c r="B627" s="135"/>
      <c r="C627" s="137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</row>
    <row r="628">
      <c r="A628" s="135"/>
      <c r="B628" s="135"/>
      <c r="C628" s="137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</row>
    <row r="629">
      <c r="A629" s="135"/>
      <c r="B629" s="135"/>
      <c r="C629" s="137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</row>
    <row r="630">
      <c r="A630" s="135"/>
      <c r="B630" s="135"/>
      <c r="C630" s="137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</row>
    <row r="631">
      <c r="A631" s="135"/>
      <c r="B631" s="135"/>
      <c r="C631" s="137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</row>
    <row r="632">
      <c r="A632" s="135"/>
      <c r="B632" s="135"/>
      <c r="C632" s="137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</row>
    <row r="633">
      <c r="A633" s="135"/>
      <c r="B633" s="135"/>
      <c r="C633" s="137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</row>
    <row r="634">
      <c r="A634" s="135"/>
      <c r="B634" s="135"/>
      <c r="C634" s="137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</row>
    <row r="635">
      <c r="A635" s="135"/>
      <c r="B635" s="135"/>
      <c r="C635" s="137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</row>
    <row r="636">
      <c r="A636" s="135"/>
      <c r="B636" s="135"/>
      <c r="C636" s="137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</row>
    <row r="637">
      <c r="A637" s="135"/>
      <c r="B637" s="135"/>
      <c r="C637" s="137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</row>
    <row r="638">
      <c r="A638" s="135"/>
      <c r="B638" s="135"/>
      <c r="C638" s="137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</row>
    <row r="639">
      <c r="A639" s="135"/>
      <c r="B639" s="135"/>
      <c r="C639" s="137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</row>
    <row r="640">
      <c r="A640" s="135"/>
      <c r="B640" s="135"/>
      <c r="C640" s="137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</row>
    <row r="641">
      <c r="A641" s="135"/>
      <c r="B641" s="135"/>
      <c r="C641" s="137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</row>
    <row r="642">
      <c r="A642" s="135"/>
      <c r="B642" s="135"/>
      <c r="C642" s="137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</row>
    <row r="643">
      <c r="A643" s="135"/>
      <c r="B643" s="135"/>
      <c r="C643" s="137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</row>
    <row r="644">
      <c r="A644" s="135"/>
      <c r="B644" s="135"/>
      <c r="C644" s="137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</row>
    <row r="645">
      <c r="A645" s="135"/>
      <c r="B645" s="135"/>
      <c r="C645" s="137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</row>
    <row r="646">
      <c r="A646" s="135"/>
      <c r="B646" s="135"/>
      <c r="C646" s="137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</row>
    <row r="647">
      <c r="A647" s="135"/>
      <c r="B647" s="135"/>
      <c r="C647" s="137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</row>
    <row r="648">
      <c r="A648" s="135"/>
      <c r="B648" s="135"/>
      <c r="C648" s="137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</row>
    <row r="649">
      <c r="A649" s="135"/>
      <c r="B649" s="135"/>
      <c r="C649" s="137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</row>
    <row r="650">
      <c r="A650" s="135"/>
      <c r="B650" s="135"/>
      <c r="C650" s="137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</row>
    <row r="651">
      <c r="A651" s="135"/>
      <c r="B651" s="135"/>
      <c r="C651" s="137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</row>
    <row r="652">
      <c r="A652" s="135"/>
      <c r="B652" s="135"/>
      <c r="C652" s="137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</row>
    <row r="653">
      <c r="A653" s="135"/>
      <c r="B653" s="135"/>
      <c r="C653" s="137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</row>
    <row r="654">
      <c r="A654" s="135"/>
      <c r="B654" s="135"/>
      <c r="C654" s="137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</row>
    <row r="655">
      <c r="A655" s="135"/>
      <c r="B655" s="135"/>
      <c r="C655" s="137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</row>
    <row r="656">
      <c r="A656" s="135"/>
      <c r="B656" s="135"/>
      <c r="C656" s="137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</row>
    <row r="657">
      <c r="A657" s="135"/>
      <c r="B657" s="135"/>
      <c r="C657" s="137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</row>
    <row r="658">
      <c r="A658" s="135"/>
      <c r="B658" s="135"/>
      <c r="C658" s="137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</row>
    <row r="659">
      <c r="A659" s="135"/>
      <c r="B659" s="135"/>
      <c r="C659" s="137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</row>
    <row r="660">
      <c r="A660" s="135"/>
      <c r="B660" s="135"/>
      <c r="C660" s="137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</row>
    <row r="661">
      <c r="A661" s="135"/>
      <c r="B661" s="135"/>
      <c r="C661" s="137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</row>
    <row r="662">
      <c r="A662" s="135"/>
      <c r="B662" s="135"/>
      <c r="C662" s="137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</row>
    <row r="663">
      <c r="A663" s="135"/>
      <c r="B663" s="135"/>
      <c r="C663" s="137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</row>
    <row r="664">
      <c r="A664" s="135"/>
      <c r="B664" s="135"/>
      <c r="C664" s="137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</row>
    <row r="665">
      <c r="A665" s="135"/>
      <c r="B665" s="135"/>
      <c r="C665" s="137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</row>
    <row r="666">
      <c r="A666" s="135"/>
      <c r="B666" s="135"/>
      <c r="C666" s="137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</row>
    <row r="667">
      <c r="A667" s="135"/>
      <c r="B667" s="135"/>
      <c r="C667" s="137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</row>
    <row r="668">
      <c r="A668" s="135"/>
      <c r="B668" s="135"/>
      <c r="C668" s="137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</row>
    <row r="669">
      <c r="A669" s="135"/>
      <c r="B669" s="135"/>
      <c r="C669" s="137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</row>
    <row r="670">
      <c r="A670" s="135"/>
      <c r="B670" s="135"/>
      <c r="C670" s="137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</row>
    <row r="671">
      <c r="A671" s="135"/>
      <c r="B671" s="135"/>
      <c r="C671" s="137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</row>
    <row r="672">
      <c r="A672" s="135"/>
      <c r="B672" s="135"/>
      <c r="C672" s="137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</row>
    <row r="673">
      <c r="A673" s="135"/>
      <c r="B673" s="135"/>
      <c r="C673" s="137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</row>
    <row r="674">
      <c r="A674" s="135"/>
      <c r="B674" s="135"/>
      <c r="C674" s="137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</row>
    <row r="675">
      <c r="A675" s="135"/>
      <c r="B675" s="135"/>
      <c r="C675" s="137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</row>
    <row r="676">
      <c r="A676" s="135"/>
      <c r="B676" s="135"/>
      <c r="C676" s="137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</row>
    <row r="677">
      <c r="A677" s="135"/>
      <c r="B677" s="135"/>
      <c r="C677" s="137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</row>
    <row r="678">
      <c r="A678" s="135"/>
      <c r="B678" s="135"/>
      <c r="C678" s="137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</row>
    <row r="679">
      <c r="A679" s="135"/>
      <c r="B679" s="135"/>
      <c r="C679" s="137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</row>
    <row r="680">
      <c r="A680" s="135"/>
      <c r="B680" s="135"/>
      <c r="C680" s="137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</row>
    <row r="681">
      <c r="A681" s="135"/>
      <c r="B681" s="135"/>
      <c r="C681" s="137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</row>
    <row r="682">
      <c r="A682" s="135"/>
      <c r="B682" s="135"/>
      <c r="C682" s="137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</row>
    <row r="683">
      <c r="A683" s="135"/>
      <c r="B683" s="135"/>
      <c r="C683" s="137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</row>
    <row r="684">
      <c r="A684" s="135"/>
      <c r="B684" s="135"/>
      <c r="C684" s="137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</row>
    <row r="685">
      <c r="A685" s="135"/>
      <c r="B685" s="135"/>
      <c r="C685" s="137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>
      <c r="A686" s="135"/>
      <c r="B686" s="135"/>
      <c r="C686" s="137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</row>
    <row r="687">
      <c r="A687" s="135"/>
      <c r="B687" s="135"/>
      <c r="C687" s="137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</row>
    <row r="688">
      <c r="A688" s="135"/>
      <c r="B688" s="135"/>
      <c r="C688" s="137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</row>
    <row r="689">
      <c r="A689" s="135"/>
      <c r="B689" s="135"/>
      <c r="C689" s="137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</row>
    <row r="690">
      <c r="A690" s="135"/>
      <c r="B690" s="135"/>
      <c r="C690" s="137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</row>
    <row r="691">
      <c r="A691" s="135"/>
      <c r="B691" s="135"/>
      <c r="C691" s="137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</row>
    <row r="692">
      <c r="A692" s="135"/>
      <c r="B692" s="135"/>
      <c r="C692" s="137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</row>
    <row r="693">
      <c r="A693" s="135"/>
      <c r="B693" s="135"/>
      <c r="C693" s="137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</row>
    <row r="694">
      <c r="A694" s="135"/>
      <c r="B694" s="135"/>
      <c r="C694" s="137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</row>
    <row r="695">
      <c r="A695" s="135"/>
      <c r="B695" s="135"/>
      <c r="C695" s="137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</row>
    <row r="696">
      <c r="A696" s="135"/>
      <c r="B696" s="135"/>
      <c r="C696" s="137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</row>
    <row r="697">
      <c r="A697" s="135"/>
      <c r="B697" s="135"/>
      <c r="C697" s="137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</row>
    <row r="698">
      <c r="A698" s="135"/>
      <c r="B698" s="135"/>
      <c r="C698" s="137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</row>
    <row r="699">
      <c r="A699" s="135"/>
      <c r="B699" s="135"/>
      <c r="C699" s="137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</row>
    <row r="700">
      <c r="A700" s="135"/>
      <c r="B700" s="135"/>
      <c r="C700" s="137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</row>
    <row r="701">
      <c r="A701" s="135"/>
      <c r="B701" s="135"/>
      <c r="C701" s="137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</row>
    <row r="702">
      <c r="A702" s="135"/>
      <c r="B702" s="135"/>
      <c r="C702" s="137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</row>
    <row r="703">
      <c r="A703" s="135"/>
      <c r="B703" s="135"/>
      <c r="C703" s="137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</row>
    <row r="704">
      <c r="A704" s="135"/>
      <c r="B704" s="135"/>
      <c r="C704" s="137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</row>
    <row r="705">
      <c r="A705" s="135"/>
      <c r="B705" s="135"/>
      <c r="C705" s="137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</row>
    <row r="706">
      <c r="A706" s="135"/>
      <c r="B706" s="135"/>
      <c r="C706" s="137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</row>
    <row r="707">
      <c r="A707" s="135"/>
      <c r="B707" s="135"/>
      <c r="C707" s="137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</row>
    <row r="708">
      <c r="A708" s="135"/>
      <c r="B708" s="135"/>
      <c r="C708" s="137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</row>
    <row r="709">
      <c r="A709" s="135"/>
      <c r="B709" s="135"/>
      <c r="C709" s="137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</row>
    <row r="710">
      <c r="A710" s="135"/>
      <c r="B710" s="135"/>
      <c r="C710" s="137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</row>
    <row r="711">
      <c r="A711" s="135"/>
      <c r="B711" s="135"/>
      <c r="C711" s="137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</row>
    <row r="712">
      <c r="A712" s="135"/>
      <c r="B712" s="135"/>
      <c r="C712" s="137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</row>
    <row r="713">
      <c r="A713" s="135"/>
      <c r="B713" s="135"/>
      <c r="C713" s="137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</row>
    <row r="714">
      <c r="A714" s="135"/>
      <c r="B714" s="135"/>
      <c r="C714" s="137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</row>
    <row r="715">
      <c r="A715" s="135"/>
      <c r="B715" s="135"/>
      <c r="C715" s="137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</row>
    <row r="716">
      <c r="A716" s="135"/>
      <c r="B716" s="135"/>
      <c r="C716" s="137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</row>
    <row r="717">
      <c r="A717" s="135"/>
      <c r="B717" s="135"/>
      <c r="C717" s="137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</row>
    <row r="718">
      <c r="A718" s="135"/>
      <c r="B718" s="135"/>
      <c r="C718" s="137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</row>
    <row r="719">
      <c r="A719" s="135"/>
      <c r="B719" s="135"/>
      <c r="C719" s="137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</row>
    <row r="720">
      <c r="A720" s="135"/>
      <c r="B720" s="135"/>
      <c r="C720" s="137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</row>
    <row r="721">
      <c r="A721" s="135"/>
      <c r="B721" s="135"/>
      <c r="C721" s="137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</row>
    <row r="722">
      <c r="A722" s="135"/>
      <c r="B722" s="135"/>
      <c r="C722" s="137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</row>
    <row r="723">
      <c r="A723" s="135"/>
      <c r="B723" s="135"/>
      <c r="C723" s="137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</row>
    <row r="724">
      <c r="A724" s="135"/>
      <c r="B724" s="135"/>
      <c r="C724" s="137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>
      <c r="A725" s="135"/>
      <c r="B725" s="135"/>
      <c r="C725" s="137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</row>
    <row r="726">
      <c r="A726" s="135"/>
      <c r="B726" s="135"/>
      <c r="C726" s="137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</row>
    <row r="727">
      <c r="A727" s="135"/>
      <c r="B727" s="135"/>
      <c r="C727" s="137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</row>
    <row r="728">
      <c r="A728" s="135"/>
      <c r="B728" s="135"/>
      <c r="C728" s="137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</row>
    <row r="729">
      <c r="A729" s="135"/>
      <c r="B729" s="135"/>
      <c r="C729" s="137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</row>
    <row r="730">
      <c r="A730" s="135"/>
      <c r="B730" s="135"/>
      <c r="C730" s="137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</row>
    <row r="731">
      <c r="A731" s="135"/>
      <c r="B731" s="135"/>
      <c r="C731" s="137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</row>
    <row r="732">
      <c r="A732" s="135"/>
      <c r="B732" s="135"/>
      <c r="C732" s="137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</row>
    <row r="733">
      <c r="A733" s="135"/>
      <c r="B733" s="135"/>
      <c r="C733" s="137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</row>
    <row r="734">
      <c r="A734" s="135"/>
      <c r="B734" s="135"/>
      <c r="C734" s="137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</row>
    <row r="735">
      <c r="A735" s="135"/>
      <c r="B735" s="135"/>
      <c r="C735" s="137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</row>
    <row r="736">
      <c r="A736" s="135"/>
      <c r="B736" s="135"/>
      <c r="C736" s="137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</row>
    <row r="737">
      <c r="A737" s="135"/>
      <c r="B737" s="135"/>
      <c r="C737" s="137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</row>
    <row r="738">
      <c r="A738" s="135"/>
      <c r="B738" s="135"/>
      <c r="C738" s="137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</row>
    <row r="739">
      <c r="A739" s="135"/>
      <c r="B739" s="135"/>
      <c r="C739" s="137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</row>
    <row r="740">
      <c r="A740" s="135"/>
      <c r="B740" s="135"/>
      <c r="C740" s="137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</row>
    <row r="741">
      <c r="A741" s="135"/>
      <c r="B741" s="135"/>
      <c r="C741" s="137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</row>
    <row r="742">
      <c r="A742" s="135"/>
      <c r="B742" s="135"/>
      <c r="C742" s="137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</row>
    <row r="743">
      <c r="A743" s="135"/>
      <c r="B743" s="135"/>
      <c r="C743" s="137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</row>
    <row r="744">
      <c r="A744" s="135"/>
      <c r="B744" s="135"/>
      <c r="C744" s="137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</row>
    <row r="745">
      <c r="A745" s="135"/>
      <c r="B745" s="135"/>
      <c r="C745" s="137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</row>
    <row r="746">
      <c r="A746" s="135"/>
      <c r="B746" s="135"/>
      <c r="C746" s="137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</row>
    <row r="747">
      <c r="A747" s="135"/>
      <c r="B747" s="135"/>
      <c r="C747" s="137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</row>
    <row r="748">
      <c r="A748" s="135"/>
      <c r="B748" s="135"/>
      <c r="C748" s="137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</row>
    <row r="749">
      <c r="A749" s="135"/>
      <c r="B749" s="135"/>
      <c r="C749" s="137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</row>
    <row r="750">
      <c r="A750" s="135"/>
      <c r="B750" s="135"/>
      <c r="C750" s="137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</row>
    <row r="751">
      <c r="A751" s="135"/>
      <c r="B751" s="135"/>
      <c r="C751" s="137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</row>
    <row r="752">
      <c r="A752" s="135"/>
      <c r="B752" s="135"/>
      <c r="C752" s="137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</row>
    <row r="753">
      <c r="A753" s="135"/>
      <c r="B753" s="135"/>
      <c r="C753" s="137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</row>
    <row r="754">
      <c r="A754" s="135"/>
      <c r="B754" s="135"/>
      <c r="C754" s="137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</row>
    <row r="755">
      <c r="A755" s="135"/>
      <c r="B755" s="135"/>
      <c r="C755" s="137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</row>
    <row r="756">
      <c r="A756" s="135"/>
      <c r="B756" s="135"/>
      <c r="C756" s="137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</row>
    <row r="757">
      <c r="A757" s="135"/>
      <c r="B757" s="135"/>
      <c r="C757" s="137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</row>
    <row r="758">
      <c r="A758" s="135"/>
      <c r="B758" s="135"/>
      <c r="C758" s="137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</row>
    <row r="759">
      <c r="A759" s="135"/>
      <c r="B759" s="135"/>
      <c r="C759" s="137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</row>
    <row r="760">
      <c r="A760" s="135"/>
      <c r="B760" s="135"/>
      <c r="C760" s="137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</row>
    <row r="761">
      <c r="A761" s="135"/>
      <c r="B761" s="135"/>
      <c r="C761" s="137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</row>
    <row r="762">
      <c r="A762" s="135"/>
      <c r="B762" s="135"/>
      <c r="C762" s="137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</row>
    <row r="763">
      <c r="A763" s="135"/>
      <c r="B763" s="135"/>
      <c r="C763" s="137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</row>
    <row r="764">
      <c r="A764" s="135"/>
      <c r="B764" s="135"/>
      <c r="C764" s="137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</row>
    <row r="765">
      <c r="A765" s="135"/>
      <c r="B765" s="135"/>
      <c r="C765" s="137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</row>
    <row r="766">
      <c r="A766" s="135"/>
      <c r="B766" s="135"/>
      <c r="C766" s="137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</row>
    <row r="767">
      <c r="A767" s="135"/>
      <c r="B767" s="135"/>
      <c r="C767" s="137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</row>
    <row r="768">
      <c r="A768" s="135"/>
      <c r="B768" s="135"/>
      <c r="C768" s="137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</row>
    <row r="769">
      <c r="A769" s="135"/>
      <c r="B769" s="135"/>
      <c r="C769" s="137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</row>
    <row r="770">
      <c r="A770" s="135"/>
      <c r="B770" s="135"/>
      <c r="C770" s="137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</row>
    <row r="771">
      <c r="A771" s="135"/>
      <c r="B771" s="135"/>
      <c r="C771" s="137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</row>
    <row r="772">
      <c r="A772" s="135"/>
      <c r="B772" s="135"/>
      <c r="C772" s="137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</row>
    <row r="773">
      <c r="A773" s="135"/>
      <c r="B773" s="135"/>
      <c r="C773" s="137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</row>
    <row r="774">
      <c r="A774" s="135"/>
      <c r="B774" s="135"/>
      <c r="C774" s="137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</row>
    <row r="775">
      <c r="A775" s="135"/>
      <c r="B775" s="135"/>
      <c r="C775" s="137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</row>
    <row r="776">
      <c r="A776" s="135"/>
      <c r="B776" s="135"/>
      <c r="C776" s="137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</row>
    <row r="777">
      <c r="A777" s="135"/>
      <c r="B777" s="135"/>
      <c r="C777" s="137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</row>
    <row r="778">
      <c r="A778" s="135"/>
      <c r="B778" s="135"/>
      <c r="C778" s="137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</row>
    <row r="779">
      <c r="A779" s="135"/>
      <c r="B779" s="135"/>
      <c r="C779" s="137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</row>
    <row r="780">
      <c r="A780" s="135"/>
      <c r="B780" s="135"/>
      <c r="C780" s="137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</row>
    <row r="781">
      <c r="A781" s="135"/>
      <c r="B781" s="135"/>
      <c r="C781" s="137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</row>
    <row r="782">
      <c r="A782" s="135"/>
      <c r="B782" s="135"/>
      <c r="C782" s="137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</row>
    <row r="783">
      <c r="A783" s="135"/>
      <c r="B783" s="135"/>
      <c r="C783" s="137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</row>
    <row r="784">
      <c r="A784" s="135"/>
      <c r="B784" s="135"/>
      <c r="C784" s="137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</row>
    <row r="785">
      <c r="A785" s="135"/>
      <c r="B785" s="135"/>
      <c r="C785" s="137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</row>
    <row r="786">
      <c r="A786" s="135"/>
      <c r="B786" s="135"/>
      <c r="C786" s="137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</row>
    <row r="787">
      <c r="A787" s="135"/>
      <c r="B787" s="135"/>
      <c r="C787" s="137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</row>
    <row r="788">
      <c r="A788" s="135"/>
      <c r="B788" s="135"/>
      <c r="C788" s="137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</row>
    <row r="789">
      <c r="A789" s="135"/>
      <c r="B789" s="135"/>
      <c r="C789" s="137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</row>
    <row r="790">
      <c r="A790" s="135"/>
      <c r="B790" s="135"/>
      <c r="C790" s="137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</row>
    <row r="791">
      <c r="A791" s="135"/>
      <c r="B791" s="135"/>
      <c r="C791" s="137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</row>
    <row r="792">
      <c r="A792" s="135"/>
      <c r="B792" s="135"/>
      <c r="C792" s="137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</row>
    <row r="793">
      <c r="A793" s="135"/>
      <c r="B793" s="135"/>
      <c r="C793" s="137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</row>
    <row r="794">
      <c r="A794" s="135"/>
      <c r="B794" s="135"/>
      <c r="C794" s="137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</row>
    <row r="795">
      <c r="A795" s="135"/>
      <c r="B795" s="135"/>
      <c r="C795" s="137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</row>
    <row r="796">
      <c r="A796" s="135"/>
      <c r="B796" s="135"/>
      <c r="C796" s="137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</row>
    <row r="797">
      <c r="A797" s="135"/>
      <c r="B797" s="135"/>
      <c r="C797" s="137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</row>
    <row r="798">
      <c r="A798" s="135"/>
      <c r="B798" s="135"/>
      <c r="C798" s="137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</row>
    <row r="799">
      <c r="A799" s="135"/>
      <c r="B799" s="135"/>
      <c r="C799" s="137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</row>
    <row r="800">
      <c r="A800" s="135"/>
      <c r="B800" s="135"/>
      <c r="C800" s="137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</row>
    <row r="801">
      <c r="A801" s="135"/>
      <c r="B801" s="135"/>
      <c r="C801" s="137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</row>
    <row r="802">
      <c r="A802" s="135"/>
      <c r="B802" s="135"/>
      <c r="C802" s="137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</row>
    <row r="803">
      <c r="A803" s="135"/>
      <c r="B803" s="135"/>
      <c r="C803" s="137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</row>
    <row r="804">
      <c r="A804" s="135"/>
      <c r="B804" s="135"/>
      <c r="C804" s="137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</row>
    <row r="805">
      <c r="A805" s="135"/>
      <c r="B805" s="135"/>
      <c r="C805" s="137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</row>
    <row r="806">
      <c r="A806" s="135"/>
      <c r="B806" s="135"/>
      <c r="C806" s="137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</row>
    <row r="807">
      <c r="A807" s="135"/>
      <c r="B807" s="135"/>
      <c r="C807" s="137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</row>
    <row r="808">
      <c r="A808" s="135"/>
      <c r="B808" s="135"/>
      <c r="C808" s="137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</row>
    <row r="809">
      <c r="A809" s="135"/>
      <c r="B809" s="135"/>
      <c r="C809" s="137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</row>
    <row r="810">
      <c r="A810" s="135"/>
      <c r="B810" s="135"/>
      <c r="C810" s="137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</row>
    <row r="811">
      <c r="A811" s="135"/>
      <c r="B811" s="135"/>
      <c r="C811" s="137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</row>
    <row r="812">
      <c r="A812" s="135"/>
      <c r="B812" s="135"/>
      <c r="C812" s="137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</row>
    <row r="813">
      <c r="A813" s="135"/>
      <c r="B813" s="135"/>
      <c r="C813" s="137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</row>
    <row r="814">
      <c r="A814" s="135"/>
      <c r="B814" s="135"/>
      <c r="C814" s="137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</row>
    <row r="815">
      <c r="A815" s="135"/>
      <c r="B815" s="135"/>
      <c r="C815" s="137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</row>
    <row r="816">
      <c r="A816" s="135"/>
      <c r="B816" s="135"/>
      <c r="C816" s="137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</row>
    <row r="817">
      <c r="A817" s="135"/>
      <c r="B817" s="135"/>
      <c r="C817" s="137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</row>
    <row r="818">
      <c r="A818" s="135"/>
      <c r="B818" s="135"/>
      <c r="C818" s="137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</row>
    <row r="819">
      <c r="A819" s="135"/>
      <c r="B819" s="135"/>
      <c r="C819" s="137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</row>
    <row r="820">
      <c r="A820" s="135"/>
      <c r="B820" s="135"/>
      <c r="C820" s="137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</row>
    <row r="821">
      <c r="A821" s="135"/>
      <c r="B821" s="135"/>
      <c r="C821" s="137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</row>
    <row r="822">
      <c r="A822" s="135"/>
      <c r="B822" s="135"/>
      <c r="C822" s="137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</row>
    <row r="823">
      <c r="A823" s="135"/>
      <c r="B823" s="135"/>
      <c r="C823" s="137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</row>
    <row r="824">
      <c r="A824" s="135"/>
      <c r="B824" s="135"/>
      <c r="C824" s="137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</row>
    <row r="825">
      <c r="A825" s="135"/>
      <c r="B825" s="135"/>
      <c r="C825" s="137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</row>
    <row r="826">
      <c r="A826" s="135"/>
      <c r="B826" s="135"/>
      <c r="C826" s="137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</row>
    <row r="827">
      <c r="A827" s="135"/>
      <c r="B827" s="135"/>
      <c r="C827" s="137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</row>
    <row r="828">
      <c r="A828" s="135"/>
      <c r="B828" s="135"/>
      <c r="C828" s="137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</row>
    <row r="829">
      <c r="A829" s="135"/>
      <c r="B829" s="135"/>
      <c r="C829" s="137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</row>
    <row r="830">
      <c r="A830" s="135"/>
      <c r="B830" s="135"/>
      <c r="C830" s="137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</row>
    <row r="831">
      <c r="A831" s="135"/>
      <c r="B831" s="135"/>
      <c r="C831" s="137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</row>
    <row r="832">
      <c r="A832" s="135"/>
      <c r="B832" s="135"/>
      <c r="C832" s="137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</row>
    <row r="833">
      <c r="A833" s="135"/>
      <c r="B833" s="135"/>
      <c r="C833" s="137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</row>
    <row r="834">
      <c r="A834" s="135"/>
      <c r="B834" s="135"/>
      <c r="C834" s="137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</row>
    <row r="835">
      <c r="A835" s="135"/>
      <c r="B835" s="135"/>
      <c r="C835" s="137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</row>
    <row r="836">
      <c r="A836" s="135"/>
      <c r="B836" s="135"/>
      <c r="C836" s="137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</row>
    <row r="837">
      <c r="A837" s="135"/>
      <c r="B837" s="135"/>
      <c r="C837" s="137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</row>
    <row r="838">
      <c r="A838" s="135"/>
      <c r="B838" s="135"/>
      <c r="C838" s="137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</row>
    <row r="839">
      <c r="A839" s="135"/>
      <c r="B839" s="135"/>
      <c r="C839" s="137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</row>
    <row r="840">
      <c r="A840" s="135"/>
      <c r="B840" s="135"/>
      <c r="C840" s="137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</row>
    <row r="841">
      <c r="A841" s="135"/>
      <c r="B841" s="135"/>
      <c r="C841" s="137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</row>
    <row r="842">
      <c r="A842" s="135"/>
      <c r="B842" s="135"/>
      <c r="C842" s="137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</row>
    <row r="843">
      <c r="A843" s="135"/>
      <c r="B843" s="135"/>
      <c r="C843" s="137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</row>
    <row r="844">
      <c r="A844" s="135"/>
      <c r="B844" s="135"/>
      <c r="C844" s="137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</row>
    <row r="845">
      <c r="A845" s="135"/>
      <c r="B845" s="135"/>
      <c r="C845" s="137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</row>
    <row r="846">
      <c r="A846" s="135"/>
      <c r="B846" s="135"/>
      <c r="C846" s="137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</row>
    <row r="847">
      <c r="A847" s="135"/>
      <c r="B847" s="135"/>
      <c r="C847" s="137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</row>
    <row r="848">
      <c r="A848" s="135"/>
      <c r="B848" s="135"/>
      <c r="C848" s="137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</row>
    <row r="849">
      <c r="A849" s="135"/>
      <c r="B849" s="135"/>
      <c r="C849" s="137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</row>
    <row r="850">
      <c r="A850" s="135"/>
      <c r="B850" s="135"/>
      <c r="C850" s="137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</row>
    <row r="851">
      <c r="A851" s="135"/>
      <c r="B851" s="135"/>
      <c r="C851" s="137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</row>
    <row r="852">
      <c r="A852" s="135"/>
      <c r="B852" s="135"/>
      <c r="C852" s="137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</row>
    <row r="853">
      <c r="A853" s="135"/>
      <c r="B853" s="135"/>
      <c r="C853" s="137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</row>
    <row r="854">
      <c r="A854" s="135"/>
      <c r="B854" s="135"/>
      <c r="C854" s="137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</row>
    <row r="855">
      <c r="A855" s="135"/>
      <c r="B855" s="135"/>
      <c r="C855" s="137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</row>
    <row r="856">
      <c r="A856" s="135"/>
      <c r="B856" s="135"/>
      <c r="C856" s="137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</row>
    <row r="857">
      <c r="A857" s="135"/>
      <c r="B857" s="135"/>
      <c r="C857" s="137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</row>
    <row r="858">
      <c r="A858" s="135"/>
      <c r="B858" s="135"/>
      <c r="C858" s="137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</row>
    <row r="859">
      <c r="A859" s="135"/>
      <c r="B859" s="135"/>
      <c r="C859" s="137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</row>
    <row r="860">
      <c r="A860" s="135"/>
      <c r="B860" s="135"/>
      <c r="C860" s="137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</row>
    <row r="861">
      <c r="A861" s="135"/>
      <c r="B861" s="135"/>
      <c r="C861" s="137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</row>
    <row r="862">
      <c r="A862" s="135"/>
      <c r="B862" s="135"/>
      <c r="C862" s="137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</row>
    <row r="863">
      <c r="A863" s="135"/>
      <c r="B863" s="135"/>
      <c r="C863" s="137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</row>
    <row r="864">
      <c r="A864" s="135"/>
      <c r="B864" s="135"/>
      <c r="C864" s="137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</row>
    <row r="865">
      <c r="A865" s="135"/>
      <c r="B865" s="135"/>
      <c r="C865" s="137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</row>
    <row r="866">
      <c r="A866" s="135"/>
      <c r="B866" s="135"/>
      <c r="C866" s="137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</row>
    <row r="867">
      <c r="A867" s="135"/>
      <c r="B867" s="135"/>
      <c r="C867" s="137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</row>
    <row r="868">
      <c r="A868" s="135"/>
      <c r="B868" s="135"/>
      <c r="C868" s="137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</row>
    <row r="869">
      <c r="A869" s="135"/>
      <c r="B869" s="135"/>
      <c r="C869" s="137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</row>
    <row r="870">
      <c r="A870" s="135"/>
      <c r="B870" s="135"/>
      <c r="C870" s="137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</row>
    <row r="871">
      <c r="A871" s="135"/>
      <c r="B871" s="135"/>
      <c r="C871" s="137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</row>
    <row r="872">
      <c r="A872" s="135"/>
      <c r="B872" s="135"/>
      <c r="C872" s="137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</row>
    <row r="873">
      <c r="A873" s="135"/>
      <c r="B873" s="135"/>
      <c r="C873" s="137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</row>
    <row r="874">
      <c r="A874" s="135"/>
      <c r="B874" s="135"/>
      <c r="C874" s="137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</row>
    <row r="875">
      <c r="A875" s="135"/>
      <c r="B875" s="135"/>
      <c r="C875" s="137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</row>
    <row r="876">
      <c r="A876" s="135"/>
      <c r="B876" s="135"/>
      <c r="C876" s="137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</row>
    <row r="877">
      <c r="A877" s="135"/>
      <c r="B877" s="135"/>
      <c r="C877" s="137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</row>
    <row r="878">
      <c r="A878" s="135"/>
      <c r="B878" s="135"/>
      <c r="C878" s="137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</row>
    <row r="879">
      <c r="A879" s="135"/>
      <c r="B879" s="135"/>
      <c r="C879" s="137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</row>
    <row r="880">
      <c r="A880" s="135"/>
      <c r="B880" s="135"/>
      <c r="C880" s="137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</row>
    <row r="881">
      <c r="A881" s="135"/>
      <c r="B881" s="135"/>
      <c r="C881" s="137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</row>
    <row r="882">
      <c r="A882" s="135"/>
      <c r="B882" s="135"/>
      <c r="C882" s="137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</row>
    <row r="883">
      <c r="A883" s="135"/>
      <c r="B883" s="135"/>
      <c r="C883" s="137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</row>
    <row r="884">
      <c r="A884" s="135"/>
      <c r="B884" s="135"/>
      <c r="C884" s="137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</row>
    <row r="885">
      <c r="A885" s="135"/>
      <c r="B885" s="135"/>
      <c r="C885" s="137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</row>
    <row r="886">
      <c r="A886" s="135"/>
      <c r="B886" s="135"/>
      <c r="C886" s="137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</row>
    <row r="887">
      <c r="A887" s="135"/>
      <c r="B887" s="135"/>
      <c r="C887" s="137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</row>
    <row r="888">
      <c r="A888" s="135"/>
      <c r="B888" s="135"/>
      <c r="C888" s="137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</row>
    <row r="889">
      <c r="A889" s="135"/>
      <c r="B889" s="135"/>
      <c r="C889" s="137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</row>
    <row r="890">
      <c r="A890" s="135"/>
      <c r="B890" s="135"/>
      <c r="C890" s="137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</row>
    <row r="891">
      <c r="A891" s="135"/>
      <c r="B891" s="135"/>
      <c r="C891" s="137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</row>
    <row r="892">
      <c r="A892" s="135"/>
      <c r="B892" s="135"/>
      <c r="C892" s="137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</row>
    <row r="893">
      <c r="A893" s="135"/>
      <c r="B893" s="135"/>
      <c r="C893" s="137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</row>
    <row r="894">
      <c r="A894" s="135"/>
      <c r="B894" s="135"/>
      <c r="C894" s="137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</row>
    <row r="895">
      <c r="A895" s="135"/>
      <c r="B895" s="135"/>
      <c r="C895" s="137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</row>
    <row r="896">
      <c r="A896" s="135"/>
      <c r="B896" s="135"/>
      <c r="C896" s="137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</row>
    <row r="897">
      <c r="A897" s="135"/>
      <c r="B897" s="135"/>
      <c r="C897" s="137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</row>
    <row r="898">
      <c r="A898" s="135"/>
      <c r="B898" s="135"/>
      <c r="C898" s="137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</row>
    <row r="899">
      <c r="A899" s="135"/>
      <c r="B899" s="135"/>
      <c r="C899" s="137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</row>
    <row r="900">
      <c r="A900" s="135"/>
      <c r="B900" s="135"/>
      <c r="C900" s="137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</row>
    <row r="901">
      <c r="A901" s="135"/>
      <c r="B901" s="135"/>
      <c r="C901" s="137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</row>
    <row r="902">
      <c r="A902" s="135"/>
      <c r="B902" s="135"/>
      <c r="C902" s="137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</row>
    <row r="903">
      <c r="A903" s="135"/>
      <c r="B903" s="135"/>
      <c r="C903" s="137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</row>
    <row r="904">
      <c r="A904" s="135"/>
      <c r="B904" s="135"/>
      <c r="C904" s="137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</row>
    <row r="905">
      <c r="A905" s="135"/>
      <c r="B905" s="135"/>
      <c r="C905" s="137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</row>
    <row r="906">
      <c r="A906" s="135"/>
      <c r="B906" s="135"/>
      <c r="C906" s="137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</row>
    <row r="907">
      <c r="A907" s="135"/>
      <c r="B907" s="135"/>
      <c r="C907" s="137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</row>
    <row r="908">
      <c r="A908" s="135"/>
      <c r="B908" s="135"/>
      <c r="C908" s="137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</row>
    <row r="909">
      <c r="A909" s="135"/>
      <c r="B909" s="135"/>
      <c r="C909" s="137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</row>
    <row r="910">
      <c r="A910" s="135"/>
      <c r="B910" s="135"/>
      <c r="C910" s="137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</row>
    <row r="911">
      <c r="A911" s="135"/>
      <c r="B911" s="135"/>
      <c r="C911" s="137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</row>
    <row r="912">
      <c r="A912" s="135"/>
      <c r="B912" s="135"/>
      <c r="C912" s="137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</row>
    <row r="913">
      <c r="A913" s="135"/>
      <c r="B913" s="135"/>
      <c r="C913" s="137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</row>
    <row r="914">
      <c r="A914" s="135"/>
      <c r="B914" s="135"/>
      <c r="C914" s="137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</row>
    <row r="915">
      <c r="A915" s="135"/>
      <c r="B915" s="135"/>
      <c r="C915" s="137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</row>
    <row r="916">
      <c r="A916" s="135"/>
      <c r="B916" s="135"/>
      <c r="C916" s="137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</row>
    <row r="917">
      <c r="A917" s="135"/>
      <c r="B917" s="135"/>
      <c r="C917" s="137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</row>
    <row r="918">
      <c r="A918" s="135"/>
      <c r="B918" s="135"/>
      <c r="C918" s="137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</row>
    <row r="919">
      <c r="A919" s="135"/>
      <c r="B919" s="135"/>
      <c r="C919" s="137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</row>
    <row r="920">
      <c r="A920" s="135"/>
      <c r="B920" s="135"/>
      <c r="C920" s="137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</row>
    <row r="921">
      <c r="A921" s="135"/>
      <c r="B921" s="135"/>
      <c r="C921" s="137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</row>
    <row r="922">
      <c r="A922" s="135"/>
      <c r="B922" s="135"/>
      <c r="C922" s="137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</row>
    <row r="923">
      <c r="A923" s="135"/>
      <c r="B923" s="135"/>
      <c r="C923" s="137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</row>
    <row r="924">
      <c r="A924" s="135"/>
      <c r="B924" s="135"/>
      <c r="C924" s="137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</row>
    <row r="925">
      <c r="A925" s="135"/>
      <c r="B925" s="135"/>
      <c r="C925" s="137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</row>
    <row r="926">
      <c r="A926" s="135"/>
      <c r="B926" s="135"/>
      <c r="C926" s="137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</row>
    <row r="927">
      <c r="A927" s="135"/>
      <c r="B927" s="135"/>
      <c r="C927" s="137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</row>
    <row r="928">
      <c r="A928" s="135"/>
      <c r="B928" s="135"/>
      <c r="C928" s="137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</row>
    <row r="929">
      <c r="A929" s="135"/>
      <c r="B929" s="135"/>
      <c r="C929" s="137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</row>
    <row r="930">
      <c r="A930" s="135"/>
      <c r="B930" s="135"/>
      <c r="C930" s="137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</row>
    <row r="931">
      <c r="A931" s="135"/>
      <c r="B931" s="135"/>
      <c r="C931" s="137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</row>
    <row r="932">
      <c r="A932" s="135"/>
      <c r="B932" s="135"/>
      <c r="C932" s="137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</row>
    <row r="933">
      <c r="A933" s="135"/>
      <c r="B933" s="135"/>
      <c r="C933" s="137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</row>
    <row r="934">
      <c r="A934" s="135"/>
      <c r="B934" s="135"/>
      <c r="C934" s="137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</row>
    <row r="935">
      <c r="A935" s="135"/>
      <c r="B935" s="135"/>
      <c r="C935" s="137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</row>
    <row r="936">
      <c r="A936" s="135"/>
      <c r="B936" s="135"/>
      <c r="C936" s="137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</row>
    <row r="937">
      <c r="A937" s="135"/>
      <c r="B937" s="135"/>
      <c r="C937" s="137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</row>
    <row r="938">
      <c r="A938" s="135"/>
      <c r="B938" s="135"/>
      <c r="C938" s="137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</row>
    <row r="939">
      <c r="A939" s="135"/>
      <c r="B939" s="135"/>
      <c r="C939" s="137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</row>
    <row r="940">
      <c r="A940" s="135"/>
      <c r="B940" s="135"/>
      <c r="C940" s="137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</row>
    <row r="941">
      <c r="A941" s="135"/>
      <c r="B941" s="135"/>
      <c r="C941" s="137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</row>
    <row r="942">
      <c r="A942" s="135"/>
      <c r="B942" s="135"/>
      <c r="C942" s="137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</row>
    <row r="943">
      <c r="A943" s="135"/>
      <c r="B943" s="135"/>
      <c r="C943" s="137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</row>
    <row r="944">
      <c r="A944" s="135"/>
      <c r="B944" s="135"/>
      <c r="C944" s="137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</row>
    <row r="945">
      <c r="A945" s="135"/>
      <c r="B945" s="135"/>
      <c r="C945" s="137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</row>
    <row r="946">
      <c r="A946" s="135"/>
      <c r="B946" s="135"/>
      <c r="C946" s="137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</row>
    <row r="947">
      <c r="A947" s="135"/>
      <c r="B947" s="135"/>
      <c r="C947" s="137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</row>
    <row r="948">
      <c r="A948" s="135"/>
      <c r="B948" s="135"/>
      <c r="C948" s="137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</row>
    <row r="949">
      <c r="A949" s="135"/>
      <c r="B949" s="135"/>
      <c r="C949" s="137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</row>
    <row r="950">
      <c r="A950" s="135"/>
      <c r="B950" s="135"/>
      <c r="C950" s="137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</row>
    <row r="951">
      <c r="A951" s="135"/>
      <c r="B951" s="135"/>
      <c r="C951" s="137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</row>
    <row r="952">
      <c r="A952" s="135"/>
      <c r="B952" s="135"/>
      <c r="C952" s="137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</row>
    <row r="953">
      <c r="A953" s="135"/>
      <c r="B953" s="135"/>
      <c r="C953" s="137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</row>
    <row r="954">
      <c r="A954" s="135"/>
      <c r="B954" s="135"/>
      <c r="C954" s="137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</row>
    <row r="955">
      <c r="A955" s="135"/>
      <c r="B955" s="135"/>
      <c r="C955" s="137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</row>
    <row r="956">
      <c r="A956" s="135"/>
      <c r="B956" s="135"/>
      <c r="C956" s="137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</row>
    <row r="957">
      <c r="A957" s="135"/>
      <c r="B957" s="135"/>
      <c r="C957" s="137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</row>
    <row r="958">
      <c r="A958" s="135"/>
      <c r="B958" s="135"/>
      <c r="C958" s="137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</row>
    <row r="959">
      <c r="A959" s="135"/>
      <c r="B959" s="135"/>
      <c r="C959" s="137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</row>
    <row r="960">
      <c r="A960" s="135"/>
      <c r="B960" s="135"/>
      <c r="C960" s="137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</row>
    <row r="961">
      <c r="A961" s="135"/>
      <c r="B961" s="135"/>
      <c r="C961" s="137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</row>
    <row r="962">
      <c r="A962" s="135"/>
      <c r="B962" s="135"/>
      <c r="C962" s="137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</row>
    <row r="963">
      <c r="A963" s="135"/>
      <c r="B963" s="135"/>
      <c r="C963" s="137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</row>
    <row r="964">
      <c r="A964" s="135"/>
      <c r="B964" s="135"/>
      <c r="C964" s="137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</row>
    <row r="965">
      <c r="A965" s="135"/>
      <c r="B965" s="135"/>
      <c r="C965" s="137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</row>
    <row r="966">
      <c r="A966" s="135"/>
      <c r="B966" s="135"/>
      <c r="C966" s="137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</row>
    <row r="967">
      <c r="A967" s="135"/>
      <c r="B967" s="135"/>
      <c r="C967" s="137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</row>
    <row r="968">
      <c r="A968" s="135"/>
      <c r="B968" s="135"/>
      <c r="C968" s="137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</row>
    <row r="969">
      <c r="A969" s="135"/>
      <c r="B969" s="135"/>
      <c r="C969" s="137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</row>
    <row r="970">
      <c r="A970" s="135"/>
      <c r="B970" s="135"/>
      <c r="C970" s="137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</row>
    <row r="971">
      <c r="A971" s="135"/>
      <c r="B971" s="135"/>
      <c r="C971" s="137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</row>
    <row r="972">
      <c r="A972" s="135"/>
      <c r="B972" s="135"/>
      <c r="C972" s="137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</row>
    <row r="973">
      <c r="A973" s="135"/>
      <c r="B973" s="135"/>
      <c r="C973" s="137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</row>
    <row r="974">
      <c r="A974" s="135"/>
      <c r="B974" s="135"/>
      <c r="C974" s="137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</row>
    <row r="975">
      <c r="A975" s="135"/>
      <c r="B975" s="135"/>
      <c r="C975" s="137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</row>
    <row r="976">
      <c r="A976" s="135"/>
      <c r="B976" s="135"/>
      <c r="C976" s="137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</row>
    <row r="977">
      <c r="A977" s="135"/>
      <c r="B977" s="135"/>
      <c r="C977" s="137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</row>
    <row r="978">
      <c r="A978" s="135"/>
      <c r="B978" s="135"/>
      <c r="C978" s="137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</row>
    <row r="979">
      <c r="A979" s="135"/>
      <c r="B979" s="135"/>
      <c r="C979" s="137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</row>
    <row r="980">
      <c r="A980" s="135"/>
      <c r="B980" s="135"/>
      <c r="C980" s="137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</row>
    <row r="981">
      <c r="A981" s="135"/>
      <c r="B981" s="135"/>
      <c r="C981" s="137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</row>
    <row r="982">
      <c r="A982" s="135"/>
      <c r="B982" s="135"/>
      <c r="C982" s="137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</row>
    <row r="983">
      <c r="A983" s="135"/>
      <c r="B983" s="135"/>
      <c r="C983" s="137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</row>
    <row r="984">
      <c r="A984" s="135"/>
      <c r="B984" s="135"/>
      <c r="C984" s="137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</row>
    <row r="985">
      <c r="A985" s="135"/>
      <c r="B985" s="135"/>
      <c r="C985" s="137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</row>
    <row r="986">
      <c r="A986" s="135"/>
      <c r="B986" s="135"/>
      <c r="C986" s="137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</row>
    <row r="987">
      <c r="A987" s="135"/>
      <c r="B987" s="135"/>
      <c r="C987" s="137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</row>
    <row r="988">
      <c r="A988" s="135"/>
      <c r="B988" s="135"/>
      <c r="C988" s="137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</row>
    <row r="989">
      <c r="A989" s="135"/>
      <c r="B989" s="135"/>
      <c r="C989" s="137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</row>
    <row r="990">
      <c r="A990" s="135"/>
      <c r="B990" s="135"/>
      <c r="C990" s="137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</row>
    <row r="991">
      <c r="A991" s="135"/>
      <c r="B991" s="135"/>
      <c r="C991" s="137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</row>
    <row r="992">
      <c r="A992" s="135"/>
      <c r="B992" s="135"/>
      <c r="C992" s="137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</row>
    <row r="993">
      <c r="A993" s="135"/>
      <c r="B993" s="135"/>
      <c r="C993" s="137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</row>
    <row r="994">
      <c r="A994" s="135"/>
      <c r="B994" s="135"/>
      <c r="C994" s="137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</row>
    <row r="995">
      <c r="A995" s="135"/>
      <c r="B995" s="135"/>
      <c r="C995" s="137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</row>
    <row r="996">
      <c r="A996" s="135"/>
      <c r="B996" s="135"/>
      <c r="C996" s="137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</row>
    <row r="997">
      <c r="A997" s="135"/>
      <c r="B997" s="135"/>
      <c r="C997" s="137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</row>
    <row r="998">
      <c r="A998" s="135"/>
      <c r="B998" s="135"/>
      <c r="C998" s="137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</row>
    <row r="999">
      <c r="A999" s="135"/>
      <c r="B999" s="135"/>
      <c r="C999" s="137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</row>
    <row r="1000">
      <c r="A1000" s="135"/>
      <c r="B1000" s="135"/>
      <c r="C1000" s="137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</row>
    <row r="1001">
      <c r="A1001" s="135"/>
      <c r="B1001" s="135"/>
      <c r="C1001" s="137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35"/>
      <c r="U1001" s="135"/>
      <c r="V1001" s="135"/>
      <c r="W1001" s="135"/>
      <c r="X1001" s="135"/>
      <c r="Y1001" s="135"/>
    </row>
  </sheetData>
  <mergeCells count="2">
    <mergeCell ref="A2:E2"/>
    <mergeCell ref="D3:F3"/>
  </mergeCells>
  <drawing r:id="rId1"/>
</worksheet>
</file>